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22" documentId="8_{A633FF0E-CC49-405D-B1CA-95CDD7C30792}" xr6:coauthVersionLast="47" xr6:coauthVersionMax="47" xr10:uidLastSave="{4A3C3B81-C092-4C9A-B9D5-4B13CDEE4CA6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31" i="5"/>
  <c r="J38" i="5"/>
  <c r="J40" i="5"/>
  <c r="J33" i="5"/>
  <c r="J27" i="5"/>
  <c r="J18" i="5"/>
  <c r="J26" i="5"/>
  <c r="J20" i="5"/>
  <c r="J23" i="5"/>
  <c r="J32" i="5"/>
  <c r="J37" i="5"/>
  <c r="J28" i="5"/>
  <c r="J30" i="5"/>
  <c r="J39" i="5"/>
  <c r="J19" i="5"/>
  <c r="J25" i="5"/>
  <c r="J22" i="5"/>
  <c r="J21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33" i="5"/>
  <c r="C18" i="5"/>
  <c r="C19" i="5"/>
  <c r="C22" i="5"/>
  <c r="C27" i="5"/>
  <c r="C32" i="5"/>
  <c r="C21" i="5"/>
  <c r="C20" i="5"/>
  <c r="C30" i="5"/>
  <c r="C25" i="5"/>
  <c r="C24" i="5"/>
  <c r="C29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6" i="5"/>
  <c r="C31" i="5"/>
  <c r="A14" i="4"/>
  <c r="A28" i="1"/>
  <c r="B28" i="1"/>
  <c r="A14" i="1"/>
  <c r="B14" i="1"/>
  <c r="A15" i="4"/>
  <c r="J53" i="2"/>
  <c r="J30" i="2"/>
  <c r="J28" i="2"/>
  <c r="J44" i="2"/>
  <c r="J43" i="2"/>
  <c r="J50" i="2"/>
  <c r="J57" i="2"/>
  <c r="J33" i="2"/>
  <c r="J39" i="2"/>
  <c r="J47" i="2"/>
  <c r="J60" i="2"/>
  <c r="J55" i="2"/>
  <c r="J52" i="2"/>
  <c r="J56" i="2"/>
  <c r="J36" i="2"/>
  <c r="J34" i="2"/>
  <c r="J42" i="2"/>
  <c r="J48" i="2"/>
  <c r="J35" i="2"/>
  <c r="J21" i="2"/>
  <c r="J19" i="2"/>
  <c r="J45" i="2"/>
  <c r="J23" i="2"/>
  <c r="J59" i="2"/>
  <c r="J24" i="2"/>
  <c r="J38" i="2"/>
  <c r="J58" i="2"/>
  <c r="J49" i="2"/>
  <c r="J31" i="2"/>
  <c r="J46" i="2"/>
  <c r="J25" i="2"/>
  <c r="J41" i="2"/>
  <c r="J61" i="2"/>
  <c r="J26" i="2"/>
  <c r="J29" i="2"/>
  <c r="J54" i="2"/>
  <c r="J27" i="2"/>
  <c r="J22" i="2"/>
  <c r="J51" i="2"/>
  <c r="J37" i="2"/>
  <c r="J20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0" i="2"/>
  <c r="J18" i="2"/>
  <c r="C37" i="2"/>
  <c r="C28" i="2"/>
  <c r="C36" i="2"/>
  <c r="C27" i="2"/>
  <c r="C18" i="2"/>
  <c r="C25" i="2"/>
  <c r="C21" i="2"/>
  <c r="C22" i="2"/>
  <c r="C26" i="2"/>
  <c r="C34" i="2"/>
  <c r="C38" i="2"/>
  <c r="C19" i="2"/>
  <c r="C32" i="2"/>
  <c r="C23" i="2"/>
  <c r="C35" i="2"/>
  <c r="C33" i="2"/>
  <c r="C24" i="2"/>
  <c r="C31" i="2"/>
  <c r="C30" i="2"/>
  <c r="C29" i="2"/>
  <c r="C39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L19" i="5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7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6" i="5" s="1"/>
  <c r="G24" i="7"/>
  <c r="H24" i="7"/>
  <c r="I24" i="7"/>
  <c r="J24" i="7"/>
  <c r="K24" i="7"/>
  <c r="E27" i="7"/>
  <c r="F27" i="7" s="1"/>
  <c r="L21" i="5" s="1"/>
  <c r="G27" i="7"/>
  <c r="H27" i="7"/>
  <c r="I27" i="7"/>
  <c r="J27" i="7"/>
  <c r="K27" i="7"/>
  <c r="E31" i="7"/>
  <c r="F31" i="7" s="1"/>
  <c r="L29" i="5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6" i="5" s="1"/>
  <c r="G15" i="6"/>
  <c r="H15" i="6"/>
  <c r="I15" i="6"/>
  <c r="J15" i="6"/>
  <c r="K15" i="6"/>
  <c r="E26" i="6"/>
  <c r="F26" i="6" s="1"/>
  <c r="E30" i="5" s="1"/>
  <c r="G26" i="6"/>
  <c r="H26" i="6"/>
  <c r="I26" i="6"/>
  <c r="J26" i="6"/>
  <c r="K26" i="6"/>
  <c r="E14" i="6"/>
  <c r="F14" i="6" s="1"/>
  <c r="E31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5" i="5" l="1"/>
  <c r="L37" i="5"/>
  <c r="L30" i="5"/>
  <c r="L39" i="5"/>
  <c r="L32" i="5"/>
  <c r="L22" i="5"/>
  <c r="L36" i="6"/>
  <c r="F40" i="5" s="1"/>
  <c r="M33" i="3"/>
  <c r="L15" i="6"/>
  <c r="F26" i="5" s="1"/>
  <c r="M32" i="3"/>
  <c r="L32" i="7"/>
  <c r="M30" i="5" s="1"/>
  <c r="L36" i="7"/>
  <c r="L17" i="7"/>
  <c r="M34" i="5" s="1"/>
  <c r="L35" i="6"/>
  <c r="F39" i="5" s="1"/>
  <c r="L26" i="6"/>
  <c r="F30" i="5" s="1"/>
  <c r="L14" i="6"/>
  <c r="F31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6" i="5" s="1"/>
  <c r="L28" i="7"/>
  <c r="T48" i="3"/>
  <c r="T55" i="3"/>
  <c r="L26" i="7"/>
  <c r="M23" i="5" s="1"/>
  <c r="L19" i="7"/>
  <c r="M38" i="5" s="1"/>
  <c r="T60" i="3"/>
  <c r="L35" i="7"/>
  <c r="L18" i="7"/>
  <c r="M31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7" i="5" s="1"/>
  <c r="L33" i="7"/>
  <c r="L31" i="7"/>
  <c r="L29" i="7"/>
  <c r="M37" i="5" s="1"/>
  <c r="M27" i="3"/>
  <c r="M22" i="5" l="1"/>
  <c r="M39" i="5"/>
  <c r="M28" i="5"/>
  <c r="T27" i="3" s="1"/>
  <c r="M32" i="5"/>
  <c r="M25" i="5"/>
  <c r="M19" i="5"/>
  <c r="T41" i="3"/>
  <c r="M29" i="5"/>
  <c r="T40" i="3" s="1"/>
  <c r="M21" i="5"/>
  <c r="T67" i="3"/>
  <c r="T25" i="3"/>
  <c r="T52" i="3"/>
  <c r="T66" i="3"/>
  <c r="T54" i="3"/>
  <c r="T61" i="3"/>
  <c r="T59" i="3"/>
  <c r="T68" i="3"/>
  <c r="T23" i="3"/>
  <c r="T47" i="3"/>
  <c r="T30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37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5" i="5" s="1"/>
  <c r="G27" i="6"/>
  <c r="H27" i="6"/>
  <c r="I27" i="6"/>
  <c r="J27" i="6"/>
  <c r="K27" i="6"/>
  <c r="E25" i="6"/>
  <c r="F25" i="6" s="1"/>
  <c r="E20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19" i="5" s="1"/>
  <c r="G20" i="6"/>
  <c r="H20" i="6"/>
  <c r="I20" i="6"/>
  <c r="J20" i="6"/>
  <c r="K20" i="6"/>
  <c r="E29" i="6"/>
  <c r="F29" i="6" s="1"/>
  <c r="E29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2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3" i="5" s="1"/>
  <c r="G18" i="6"/>
  <c r="H18" i="6"/>
  <c r="I18" i="6"/>
  <c r="J18" i="6"/>
  <c r="K18" i="6"/>
  <c r="O35" i="3"/>
  <c r="K28" i="6"/>
  <c r="J28" i="6"/>
  <c r="I28" i="6"/>
  <c r="H28" i="6"/>
  <c r="G28" i="6"/>
  <c r="E28" i="6"/>
  <c r="T28" i="3" l="1"/>
  <c r="T39" i="3"/>
  <c r="T22" i="3"/>
  <c r="T29" i="3"/>
  <c r="T31" i="3"/>
  <c r="T33" i="3"/>
  <c r="L25" i="6"/>
  <c r="F20" i="5" s="1"/>
  <c r="L27" i="6"/>
  <c r="F25" i="5" s="1"/>
  <c r="L17" i="6"/>
  <c r="F34" i="5" s="1"/>
  <c r="L18" i="6"/>
  <c r="F33" i="5" s="1"/>
  <c r="L22" i="6"/>
  <c r="F27" i="5" s="1"/>
  <c r="L21" i="6"/>
  <c r="F22" i="5" s="1"/>
  <c r="L24" i="6"/>
  <c r="F21" i="5" s="1"/>
  <c r="L20" i="6"/>
  <c r="F19" i="5" s="1"/>
  <c r="L19" i="6"/>
  <c r="F18" i="5" s="1"/>
  <c r="L16" i="6"/>
  <c r="F23" i="5" s="1"/>
  <c r="L30" i="6"/>
  <c r="F28" i="5" s="1"/>
  <c r="L29" i="6"/>
  <c r="F29" i="5" s="1"/>
  <c r="L23" i="6"/>
  <c r="F32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2" i="1"/>
  <c r="B32" i="1"/>
  <c r="A29" i="1"/>
  <c r="B29" i="1"/>
  <c r="A21" i="1"/>
  <c r="B21" i="1"/>
  <c r="A24" i="1"/>
  <c r="B24" i="1"/>
  <c r="A17" i="1"/>
  <c r="B17" i="1"/>
  <c r="A30" i="1"/>
  <c r="B30" i="1"/>
  <c r="A20" i="1"/>
  <c r="B20" i="1"/>
  <c r="A27" i="1"/>
  <c r="B27" i="1"/>
  <c r="A15" i="1"/>
  <c r="B15" i="1"/>
  <c r="A19" i="1"/>
  <c r="B19" i="1"/>
  <c r="A23" i="1"/>
  <c r="B23" i="1"/>
  <c r="A33" i="1"/>
  <c r="B33" i="1"/>
  <c r="A18" i="1"/>
  <c r="B18" i="1"/>
  <c r="A26" i="1"/>
  <c r="B26" i="1"/>
  <c r="A34" i="1"/>
  <c r="B34" i="1"/>
  <c r="A25" i="1"/>
  <c r="B25" i="1"/>
  <c r="A31" i="1"/>
  <c r="B31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29" i="1"/>
  <c r="F29" i="1" s="1"/>
  <c r="G29" i="1"/>
  <c r="H29" i="1"/>
  <c r="I29" i="1"/>
  <c r="J29" i="1"/>
  <c r="K29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0" i="1"/>
  <c r="F30" i="1" s="1"/>
  <c r="G30" i="1"/>
  <c r="H30" i="1"/>
  <c r="I30" i="1"/>
  <c r="J30" i="1"/>
  <c r="K30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3" i="1"/>
  <c r="F33" i="1" s="1"/>
  <c r="G33" i="1"/>
  <c r="H33" i="1"/>
  <c r="I33" i="1"/>
  <c r="J33" i="1"/>
  <c r="K33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4" i="1"/>
  <c r="F34" i="1" s="1"/>
  <c r="G34" i="1"/>
  <c r="H34" i="1"/>
  <c r="I34" i="1"/>
  <c r="J34" i="1"/>
  <c r="K34" i="1"/>
  <c r="E25" i="1"/>
  <c r="F25" i="1" s="1"/>
  <c r="G25" i="1"/>
  <c r="H25" i="1"/>
  <c r="I25" i="1"/>
  <c r="J25" i="1"/>
  <c r="K25" i="1"/>
  <c r="E31" i="1"/>
  <c r="F31" i="1" s="1"/>
  <c r="G31" i="1"/>
  <c r="H31" i="1"/>
  <c r="I31" i="1"/>
  <c r="J31" i="1"/>
  <c r="K31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2" i="1"/>
  <c r="F32" i="1" s="1"/>
  <c r="G32" i="1"/>
  <c r="H32" i="1"/>
  <c r="I32" i="1"/>
  <c r="J32" i="1"/>
  <c r="K32" i="1"/>
  <c r="I22" i="1"/>
  <c r="K22" i="1"/>
  <c r="J22" i="1"/>
  <c r="H22" i="1"/>
  <c r="G22" i="1"/>
  <c r="E22" i="1"/>
  <c r="L32" i="2" l="1"/>
  <c r="L44" i="2"/>
  <c r="E23" i="2"/>
  <c r="L20" i="2"/>
  <c r="E35" i="2"/>
  <c r="L39" i="2"/>
  <c r="E29" i="2"/>
  <c r="L37" i="2"/>
  <c r="L55" i="2"/>
  <c r="E37" i="2"/>
  <c r="L57" i="2"/>
  <c r="L53" i="2"/>
  <c r="L36" i="2"/>
  <c r="E30" i="2"/>
  <c r="L43" i="2"/>
  <c r="L51" i="2"/>
  <c r="L33" i="2"/>
  <c r="L50" i="2"/>
  <c r="L28" i="2"/>
  <c r="L30" i="2"/>
  <c r="L22" i="2"/>
  <c r="L27" i="2"/>
  <c r="L38" i="2"/>
  <c r="E26" i="2"/>
  <c r="E24" i="2"/>
  <c r="L35" i="2"/>
  <c r="E28" i="2"/>
  <c r="E32" i="2"/>
  <c r="E27" i="2"/>
  <c r="E36" i="2"/>
  <c r="E38" i="2"/>
  <c r="E33" i="2"/>
  <c r="L52" i="2"/>
  <c r="L54" i="2"/>
  <c r="E31" i="2"/>
  <c r="E19" i="2"/>
  <c r="E34" i="2"/>
  <c r="E18" i="2"/>
  <c r="E22" i="2"/>
  <c r="E20" i="2"/>
  <c r="L24" i="2"/>
  <c r="L45" i="2"/>
  <c r="L42" i="2"/>
  <c r="L61" i="2"/>
  <c r="L23" i="2"/>
  <c r="L47" i="2"/>
  <c r="L29" i="2"/>
  <c r="L21" i="2"/>
  <c r="L60" i="2"/>
  <c r="L19" i="2"/>
  <c r="L34" i="2"/>
  <c r="L56" i="2"/>
  <c r="L48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35" i="1"/>
  <c r="F39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1" i="1"/>
  <c r="L46" i="1"/>
  <c r="F50" i="2" s="1"/>
  <c r="L42" i="1"/>
  <c r="L29" i="1"/>
  <c r="L47" i="1"/>
  <c r="F51" i="2" s="1"/>
  <c r="L43" i="1"/>
  <c r="F47" i="2" s="1"/>
  <c r="L39" i="1"/>
  <c r="F43" i="2" s="1"/>
  <c r="L21" i="1"/>
  <c r="L27" i="1"/>
  <c r="L30" i="1"/>
  <c r="L24" i="1"/>
  <c r="L34" i="1"/>
  <c r="L20" i="1"/>
  <c r="L33" i="1"/>
  <c r="L15" i="1"/>
  <c r="L17" i="1"/>
  <c r="L32" i="1"/>
  <c r="F46" i="2" l="1"/>
  <c r="E46" i="3" s="1"/>
  <c r="F29" i="2"/>
  <c r="M43" i="2"/>
  <c r="M53" i="2"/>
  <c r="O33" i="3"/>
  <c r="O19" i="3"/>
  <c r="M28" i="2"/>
  <c r="F30" i="2"/>
  <c r="F24" i="2"/>
  <c r="M33" i="2"/>
  <c r="M50" i="2"/>
  <c r="M30" i="2"/>
  <c r="M57" i="2"/>
  <c r="M44" i="2"/>
  <c r="F37" i="2"/>
  <c r="F22" i="2"/>
  <c r="M38" i="2"/>
  <c r="F35" i="2"/>
  <c r="F19" i="2"/>
  <c r="F26" i="2"/>
  <c r="F20" i="2"/>
  <c r="F28" i="2"/>
  <c r="F38" i="2"/>
  <c r="M35" i="2"/>
  <c r="F23" i="2"/>
  <c r="F36" i="2"/>
  <c r="F18" i="2"/>
  <c r="F34" i="2"/>
  <c r="F31" i="2"/>
  <c r="F32" i="2"/>
  <c r="F33" i="2"/>
  <c r="F27" i="2"/>
  <c r="M59" i="2"/>
  <c r="M23" i="2"/>
  <c r="M47" i="2"/>
  <c r="M42" i="2"/>
  <c r="M36" i="2"/>
  <c r="M45" i="2"/>
  <c r="M34" i="2"/>
  <c r="M52" i="2"/>
  <c r="M60" i="2"/>
  <c r="M48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4" i="2"/>
  <c r="M29" i="2"/>
  <c r="M56" i="2"/>
  <c r="M82" i="2"/>
  <c r="M55" i="2"/>
  <c r="M51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1" i="2"/>
  <c r="M72" i="2"/>
  <c r="J72" i="3" s="1"/>
  <c r="M61" i="2"/>
  <c r="M22" i="2"/>
  <c r="M24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6" i="2"/>
  <c r="L25" i="2"/>
  <c r="M46" i="2"/>
  <c r="M25" i="2"/>
  <c r="M49" i="2"/>
  <c r="M31" i="2"/>
  <c r="L49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8" i="6"/>
  <c r="E24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4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O22" i="3" l="1"/>
  <c r="O20" i="3"/>
  <c r="O18" i="3"/>
  <c r="E25" i="2"/>
  <c r="E21" i="2"/>
  <c r="O28" i="3"/>
  <c r="O26" i="3"/>
  <c r="O29" i="3"/>
  <c r="O27" i="3"/>
  <c r="O21" i="3"/>
  <c r="E34" i="3"/>
  <c r="L22" i="1"/>
  <c r="F25" i="2" l="1"/>
  <c r="E25" i="3" s="1"/>
  <c r="F21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<sst xmlns="http://schemas.openxmlformats.org/spreadsheetml/2006/main" count="9297" uniqueCount="200">
  <si>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</si>
  <si>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</si>
  <si>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</si>
  <si>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</si>
  <si>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</si>
  <si>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</si>
  <si>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</si>
  <si>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</si>
  <si>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</si>
  <si>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</si>
  <si>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</si>
  <si>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</si>
  <si>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</si>
  <si>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</si>
  <si>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</si>
  <si>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</si>
  <si>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</si>
  <si>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</si>
  <si>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</si>
  <si>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</si>
  <si>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</si>
  <si>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</si>
  <si>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</si>
  <si>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</si>
  <si>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</si>
  <si>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</si>
  <si>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</si>
  <si>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</si>
  <si>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</si>
  <si>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</si>
  <si>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</si>
  <si>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</si>
  <si>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</si>
  <si>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</si>
  <si>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</si>
  <si>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</si>
  <si>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</si>
  <si>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</si>
  <si>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</si>
  <si>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</si>
  <si>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</si>
  <si>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</si>
  <si>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</si>
  <si>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</si>
  <si>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</si>
  <si>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</si>
  <si>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</si>
  <si>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</si>
  <si>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</si>
  <si>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</si>
  <si>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</si>
  <si>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</si>
  <si>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</si>
  <si>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</si>
  <si>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</si>
  <si>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</si>
  <si>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</si>
  <si>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</si>
  <si>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</si>
  <si>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</si>
  <si>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</si>
  <si>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</si>
  <si>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</si>
  <si>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</si>
  <si>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</si>
  <si>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</si>
  <si>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</si>
  <si>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</si>
  <si>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</si>
  <si>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</si>
  <si>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</si>
  <si>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</si>
  <si>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</si>
  <si>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</si>
  <si>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</si>
  <si>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</si>
  <si>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</si>
  <si>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</si>
  <si>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</si>
  <si>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</si>
  <si>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</si>
  <si>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</si>
  <si>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</si>
  <si>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</si>
  <si>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</si>
  <si>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</si>
  <si>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</si>
  <si>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</si>
  <si>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</si>
  <si>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</si>
  <si>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</si>
  <si>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</si>
  <si>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</si>
  <si>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</si>
  <si>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</si>
  <si>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</si>
  <si>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</si>
  <si>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</si>
  <si>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</si>
  <si>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</si>
  <si>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</si>
  <si>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</si>
  <si>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</si>
  <si>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</si>
  <si>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</si>
  <si>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</si>
  <si>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</si>
  <si>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</si>
  <si>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</si>
  <si>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</si>
  <si>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</si>
  <si>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</si>
  <si>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</si>
  <si>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</si>
  <si>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</si>
  <si>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</si>
  <si>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</si>
  <si>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</si>
  <si>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</si>
  <si>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</si>
  <si>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</si>
  <si>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</si>
  <si>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</si>
  <si>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</si>
  <si>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</si>
  <si>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</si>
  <si>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</si>
  <si>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</si>
  <si>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</si>
  <si>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</si>
  <si>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</si>
  <si>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</si>
  <si>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</si>
  <si>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</si>
  <si>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</si>
  <si>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</si>
  <si>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</si>
  <si>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</si>
  <si>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</si>
  <si>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</si>
  <si>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</si>
  <si>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</si>
  <si>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</si>
  <si>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</si>
  <si>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</si>
  <si>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</si>
  <si>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</si>
  <si>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</si>
  <si>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</si>
  <si>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</si>
  <si>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</si>
  <si>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</si>
  <si>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</si>
  <si>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</si>
  <si>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</si>
  <si>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</si>
  <si>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</si>
  <si>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</si>
  <si>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</si>
  <si>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</si>
  <si>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</si>
  <si>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</si>
  <si>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</si>
  <si>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</si>
  <si>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</si>
  <si>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</si>
  <si>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</si>
  <si>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</si>
  <si>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</si>
  <si>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44</t>
  </si>
  <si>
    <t>Devin Wagner</t>
  </si>
  <si>
    <t>Suhl Jr WC Elim</t>
  </si>
  <si>
    <t>Suhl Jr WC Qual</t>
  </si>
  <si>
    <t>Event 74</t>
  </si>
  <si>
    <t>Event 75</t>
  </si>
  <si>
    <t>Suhl Jr WC</t>
  </si>
  <si>
    <t>Marley Bowden</t>
  </si>
  <si>
    <t>Event 47</t>
  </si>
  <si>
    <t>Event 43</t>
  </si>
  <si>
    <t>Natl Champ Day 1</t>
  </si>
  <si>
    <t>Natl Champ Day 2</t>
  </si>
  <si>
    <t>Event 49</t>
  </si>
  <si>
    <t>Event 50</t>
  </si>
  <si>
    <t>Natil Champ Day 1</t>
  </si>
  <si>
    <t>Natil Champ Day 2</t>
  </si>
  <si>
    <t>Event 77</t>
  </si>
  <si>
    <t>Event 78</t>
  </si>
  <si>
    <t>CMP Natl 1</t>
  </si>
  <si>
    <t>CMP Natl 2</t>
  </si>
  <si>
    <t>Event 79</t>
  </si>
  <si>
    <t>Event 51</t>
  </si>
  <si>
    <t>Event 52</t>
  </si>
  <si>
    <t>Event 53</t>
  </si>
  <si>
    <t>Event 45</t>
  </si>
  <si>
    <t>Event 46</t>
  </si>
  <si>
    <t>August 11, 2025</t>
  </si>
  <si>
    <t>Event 76</t>
  </si>
  <si>
    <t>Event 80</t>
  </si>
  <si>
    <t>Event 81</t>
  </si>
  <si>
    <t>Jr Pan 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</si>
</sst>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Normal" xfId="0" builtinId="0"/>
  </cellStyles>
  <dxfs count="61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V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4" ht="18.5" x14ac:dyDescent="0.45">
      <c r="B1" s="1" t="s">
        <v>0</v>
      </c>
    </row>
    <row r="2" spans="1:74" ht="18.5" x14ac:dyDescent="0.45">
      <c r="B2" s="1" t="s">
        <v>1</v>
      </c>
    </row>
    <row r="3" spans="1:74" x14ac:dyDescent="0.35">
      <c r="B3" s="2" t="str">
        <f>Summary!B2</f>
        <v>August 11, 2025</v>
      </c>
    </row>
    <row r="5" spans="1:74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4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4" x14ac:dyDescent="0.35">
      <c r="B7" s="102" t="s">
        <v>4</v>
      </c>
      <c r="C7" s="102"/>
      <c r="D7" s="102"/>
      <c r="E7" s="103"/>
      <c r="F7" s="6">
        <v>625</v>
      </c>
      <c r="I7" s="5"/>
    </row>
    <row r="10" spans="1:74" ht="18.5" x14ac:dyDescent="0.45">
      <c r="C10" s="7" t="s">
        <v>5</v>
      </c>
    </row>
    <row r="11" spans="1:7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 t="s">
        <v>15</v>
      </c>
      <c r="BT11" s="64" t="s">
        <v>15</v>
      </c>
      <c r="BU11" s="64" t="s">
        <v>15</v>
      </c>
      <c r="BV11" s="64" t="s">
        <v>15</v>
      </c>
    </row>
    <row r="12" spans="1:7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147</v>
      </c>
      <c r="BC12" s="64" t="s">
        <v>147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40</v>
      </c>
      <c r="BI12" s="64" t="s">
        <v>40</v>
      </c>
      <c r="BJ12" s="64" t="s">
        <v>40</v>
      </c>
      <c r="BK12" s="64" t="s">
        <v>41</v>
      </c>
      <c r="BL12" s="64" t="s">
        <v>41</v>
      </c>
      <c r="BM12" s="64" t="s">
        <v>41</v>
      </c>
      <c r="BN12" s="64" t="s">
        <v>41</v>
      </c>
      <c r="BO12" s="64" t="s">
        <v>42</v>
      </c>
      <c r="BP12" s="64" t="s">
        <v>42</v>
      </c>
      <c r="BQ12" s="64" t="s">
        <v>43</v>
      </c>
      <c r="BR12" s="64" t="s">
        <v>43</v>
      </c>
      <c r="BS12" s="64" t="s">
        <v>16</v>
      </c>
      <c r="BT12" s="64" t="s">
        <v>16</v>
      </c>
      <c r="BU12" s="64" t="s">
        <v>16</v>
      </c>
      <c r="BV12" s="64" t="s">
        <v>16</v>
      </c>
    </row>
    <row r="13" spans="1:7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123</v>
      </c>
      <c r="R13" s="64" t="s">
        <v>122</v>
      </c>
      <c r="S13" s="64" t="s">
        <v>55</v>
      </c>
      <c r="T13" s="64" t="s">
        <v>56</v>
      </c>
      <c r="U13" s="64" t="s">
        <v>57</v>
      </c>
      <c r="V13" s="64" t="s">
        <v>58</v>
      </c>
      <c r="W13" s="64" t="s">
        <v>55</v>
      </c>
      <c r="X13" s="64" t="s">
        <v>49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137</v>
      </c>
      <c r="AS13" s="64" t="s">
        <v>138</v>
      </c>
      <c r="AT13" s="64" t="s">
        <v>55</v>
      </c>
      <c r="AU13" s="64" t="s">
        <v>56</v>
      </c>
      <c r="AV13" s="64" t="s">
        <v>144</v>
      </c>
      <c r="AW13" s="64" t="s">
        <v>144</v>
      </c>
      <c r="AX13" s="64" t="s">
        <v>145</v>
      </c>
      <c r="AY13" s="64" t="s">
        <v>145</v>
      </c>
      <c r="AZ13" s="64" t="s">
        <v>50</v>
      </c>
      <c r="BA13" s="64" t="s">
        <v>149</v>
      </c>
      <c r="BB13" s="64" t="s">
        <v>79</v>
      </c>
      <c r="BC13" s="64" t="s">
        <v>148</v>
      </c>
      <c r="BD13" s="64" t="s">
        <v>160</v>
      </c>
      <c r="BE13" s="64" t="s">
        <v>151</v>
      </c>
      <c r="BF13" s="64" t="s">
        <v>151</v>
      </c>
      <c r="BG13" s="64" t="s">
        <v>152</v>
      </c>
      <c r="BH13" s="64" t="s">
        <v>56</v>
      </c>
      <c r="BI13" s="64" t="s">
        <v>55</v>
      </c>
      <c r="BJ13" s="64" t="s">
        <v>175</v>
      </c>
      <c r="BK13" s="64" t="s">
        <v>55</v>
      </c>
      <c r="BL13" s="64" t="s">
        <v>52</v>
      </c>
      <c r="BM13" s="64" t="s">
        <v>183</v>
      </c>
      <c r="BN13" s="64" t="s">
        <v>184</v>
      </c>
      <c r="BO13" s="64" t="s">
        <v>187</v>
      </c>
      <c r="BP13" s="64" t="s">
        <v>188</v>
      </c>
      <c r="BQ13" s="64" t="s">
        <v>54</v>
      </c>
      <c r="BR13" s="64" t="s">
        <v>199</v>
      </c>
      <c r="BS13" s="64" t="s">
        <v>173</v>
      </c>
      <c r="BT13" s="64" t="s">
        <v>174</v>
      </c>
      <c r="BU13" s="64" t="s">
        <v>196</v>
      </c>
      <c r="BV13" s="64" t="s">
        <v>185</v>
      </c>
    </row>
    <row r="14" spans="1:74" x14ac:dyDescent="0.35">
      <c r="A14" t="str">
        <f t="shared" ref="A14:A34" si="0">IF(D14="","",(RIGHT(D14,LEN(D14)-SEARCH(" ",D14,1))))</f>
        <v>Adkins</v>
      </c>
      <c r="B14" t="str">
        <f t="shared" ref="B14:B34" si="1">IF(D14="","",(LEFT(D14,SEARCH(" ",D14,1))))</f>
        <v xml:space="preserve">Sam </v>
      </c>
      <c r="C14" s="12">
        <v>23</v>
      </c>
      <c r="D14" t="s">
        <v>146</v>
      </c>
      <c r="E14" s="12">
        <f t="shared" ref="E14:E50" si="2">IF(COUNT(N14:BV14)=0,"", COUNT(N14:BV14))</f>
        <v>7</v>
      </c>
      <c r="F14" s="12">
        <f t="shared" ref="F14:F34" si="3">_xlfn.IFS(E14="","",E14=1,1,E14=2,2,E14=3,3,E14=4,4,E14=5,5,E14&gt;5,5)</f>
        <v>5</v>
      </c>
      <c r="G14" s="71">
        <f t="shared" ref="G14:G50" si="4">IFERROR(LARGE((N14:BV14),1),"")</f>
        <v>627.29999999999995</v>
      </c>
      <c r="H14" s="71">
        <f t="shared" ref="H14:H50" si="5">IFERROR(LARGE((N14:BV14),2),"")</f>
        <v>626.1</v>
      </c>
      <c r="I14" s="71">
        <f t="shared" ref="I14:I50" si="6">IFERROR(LARGE((N14:BV14),3),"")</f>
        <v>624.29999999999995</v>
      </c>
      <c r="J14" s="71">
        <f t="shared" ref="J14:J50" si="7">IFERROR(LARGE((N14:BV14),4),"")</f>
        <v>623.5</v>
      </c>
      <c r="K14" s="71">
        <f t="shared" ref="K14:K50" si="8">IFERROR(LARGE((N14:BV14),5),"")</f>
        <v>623</v>
      </c>
      <c r="L14" s="72">
        <f t="shared" ref="L14:L34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>
        <v>626.1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>
        <v>623</v>
      </c>
      <c r="BF14" s="12">
        <v>623.5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627.29999999999995</v>
      </c>
      <c r="BN14" s="12">
        <v>622.29999999999995</v>
      </c>
      <c r="BO14" s="12">
        <v>614.5</v>
      </c>
      <c r="BP14" s="12">
        <v>624.29999999999995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</row>
    <row r="15" spans="1:74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70</v>
      </c>
      <c r="E15" s="12">
        <f t="shared" si="2"/>
        <v>11</v>
      </c>
      <c r="F15" s="12">
        <f t="shared" si="3"/>
        <v>5</v>
      </c>
      <c r="G15" s="71">
        <f t="shared" si="4"/>
        <v>632.70000000000005</v>
      </c>
      <c r="H15" s="71">
        <f t="shared" si="5"/>
        <v>631</v>
      </c>
      <c r="I15" s="71">
        <f t="shared" si="6"/>
        <v>630.29999999999995</v>
      </c>
      <c r="J15" s="71">
        <f t="shared" si="7"/>
        <v>628.9</v>
      </c>
      <c r="K15" s="71">
        <f t="shared" si="8"/>
        <v>628.70000000000005</v>
      </c>
      <c r="L15" s="72">
        <f t="shared" si="9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626</v>
      </c>
      <c r="AC15" s="12">
        <v>628.70000000000005</v>
      </c>
      <c r="AD15" s="12">
        <v>628.70000000000005</v>
      </c>
      <c r="AE15" s="12">
        <v>630.29999999999995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623.9</v>
      </c>
      <c r="AT15" s="12" t="s">
        <v>12</v>
      </c>
      <c r="AU15" s="12" t="s">
        <v>12</v>
      </c>
      <c r="AV15" s="12">
        <v>628.9</v>
      </c>
      <c r="AW15" s="12">
        <v>632.70000000000005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>
        <v>628.4</v>
      </c>
      <c r="BM15" s="12" t="s">
        <v>12</v>
      </c>
      <c r="BN15" s="12" t="s">
        <v>12</v>
      </c>
      <c r="BO15" s="12">
        <v>625.20000000000005</v>
      </c>
      <c r="BP15" s="12">
        <v>626</v>
      </c>
      <c r="BQ15" s="12">
        <v>631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</row>
    <row r="16" spans="1:74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118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627.4</v>
      </c>
      <c r="AE16" s="12">
        <v>628.4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615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</row>
    <row r="17" spans="1:74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66</v>
      </c>
      <c r="E17" s="12">
        <f t="shared" si="2"/>
        <v>15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>
        <v>625.5</v>
      </c>
      <c r="Z17" s="12">
        <v>627.20000000000005</v>
      </c>
      <c r="AA17" s="12">
        <v>626.4</v>
      </c>
      <c r="AB17" s="12">
        <v>620.79999999999995</v>
      </c>
      <c r="AC17" s="12">
        <v>624.4</v>
      </c>
      <c r="AD17" s="12">
        <v>623.6</v>
      </c>
      <c r="AE17" s="12">
        <v>628.70000000000005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626.29999999999995</v>
      </c>
      <c r="AK17" s="12">
        <v>626.6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>
        <v>626.79999999999995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>
        <v>622.70000000000005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622.1</v>
      </c>
      <c r="BN17" s="12">
        <v>627.29999999999995</v>
      </c>
      <c r="BO17" s="12">
        <v>620.29999999999995</v>
      </c>
      <c r="BP17" s="12">
        <v>622.6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</row>
    <row r="18" spans="1:74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74</v>
      </c>
      <c r="E18" s="12">
        <f t="shared" si="2"/>
        <v>7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618.9</v>
      </c>
      <c r="J18" s="71">
        <f t="shared" si="7"/>
        <v>618.1</v>
      </c>
      <c r="K18" s="71">
        <f t="shared" si="8"/>
        <v>616.5</v>
      </c>
      <c r="L18" s="72">
        <f t="shared" si="9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>
        <v>618.9</v>
      </c>
      <c r="V18" s="12" t="s">
        <v>12</v>
      </c>
      <c r="W18" s="12" t="s">
        <v>12</v>
      </c>
      <c r="X18" s="12" t="s">
        <v>12</v>
      </c>
      <c r="Y18" s="12">
        <v>618.1</v>
      </c>
      <c r="Z18" s="12">
        <v>621.1</v>
      </c>
      <c r="AA18" s="12" t="s">
        <v>12</v>
      </c>
      <c r="AB18" s="12" t="s">
        <v>12</v>
      </c>
      <c r="AC18" s="12" t="s">
        <v>12</v>
      </c>
      <c r="AD18" s="12">
        <v>616.5</v>
      </c>
      <c r="AE18" s="12">
        <v>621.9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>
        <v>606.5</v>
      </c>
      <c r="BP18" s="12">
        <v>612.5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</row>
    <row r="19" spans="1:74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71</v>
      </c>
      <c r="E19" s="12">
        <f t="shared" si="2"/>
        <v>17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627.79999999999995</v>
      </c>
      <c r="J19" s="71">
        <f t="shared" si="7"/>
        <v>627.4</v>
      </c>
      <c r="K19" s="71">
        <f t="shared" si="8"/>
        <v>626.6</v>
      </c>
      <c r="L19" s="72">
        <f t="shared" si="9"/>
        <v>627.8599999999999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626.6</v>
      </c>
      <c r="Z19" s="12">
        <v>620.9</v>
      </c>
      <c r="AA19" s="12">
        <v>628.20000000000005</v>
      </c>
      <c r="AB19" s="12">
        <v>625.29999999999995</v>
      </c>
      <c r="AC19" s="12">
        <v>627.79999999999995</v>
      </c>
      <c r="AD19" s="12">
        <v>629.29999999999995</v>
      </c>
      <c r="AE19" s="12">
        <v>624.20000000000005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>
        <v>626.1</v>
      </c>
      <c r="AM19" s="12">
        <v>620.5</v>
      </c>
      <c r="AN19" s="12">
        <v>623.79999999999995</v>
      </c>
      <c r="AO19" s="12">
        <v>623.20000000000005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>
        <v>622.5</v>
      </c>
      <c r="AW19" s="12">
        <v>622.20000000000005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626.4</v>
      </c>
      <c r="BH19" s="12">
        <v>626.6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>
        <v>627.4</v>
      </c>
      <c r="BP19" s="12">
        <v>624.4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</row>
    <row r="20" spans="1:74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68</v>
      </c>
      <c r="E20" s="12">
        <f t="shared" si="2"/>
        <v>21</v>
      </c>
      <c r="F20" s="12">
        <f t="shared" si="3"/>
        <v>5</v>
      </c>
      <c r="G20" s="71">
        <f t="shared" si="4"/>
        <v>635.5</v>
      </c>
      <c r="H20" s="71">
        <f t="shared" si="5"/>
        <v>632.9</v>
      </c>
      <c r="I20" s="71">
        <f t="shared" si="6"/>
        <v>632.1</v>
      </c>
      <c r="J20" s="71">
        <f t="shared" si="7"/>
        <v>631.9</v>
      </c>
      <c r="K20" s="71">
        <f t="shared" si="8"/>
        <v>630.79999999999995</v>
      </c>
      <c r="L20" s="72">
        <f t="shared" si="9"/>
        <v>632.64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630.20000000000005</v>
      </c>
      <c r="U20" s="12">
        <v>628.29999999999995</v>
      </c>
      <c r="V20" s="12" t="s">
        <v>12</v>
      </c>
      <c r="W20" s="12" t="s">
        <v>12</v>
      </c>
      <c r="X20" s="12" t="s">
        <v>12</v>
      </c>
      <c r="Y20" s="12">
        <v>630.6</v>
      </c>
      <c r="Z20" s="12">
        <v>628.79999999999995</v>
      </c>
      <c r="AA20" s="12">
        <v>626.9</v>
      </c>
      <c r="AB20" s="12">
        <v>619.79999999999995</v>
      </c>
      <c r="AC20" s="12">
        <v>628.29999999999995</v>
      </c>
      <c r="AD20" s="12">
        <v>625</v>
      </c>
      <c r="AE20" s="12">
        <v>629.70000000000005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>
        <v>635.5</v>
      </c>
      <c r="AM20" s="12">
        <v>628.4</v>
      </c>
      <c r="AN20" s="12">
        <v>632.9</v>
      </c>
      <c r="AO20" s="12">
        <v>631.9</v>
      </c>
      <c r="AP20" s="12" t="s">
        <v>12</v>
      </c>
      <c r="AQ20" s="12" t="s">
        <v>12</v>
      </c>
      <c r="AR20" s="12">
        <v>621.9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630.1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623.79999999999995</v>
      </c>
      <c r="BH20" s="12">
        <v>629.9</v>
      </c>
      <c r="BI20" s="12" t="s">
        <v>12</v>
      </c>
      <c r="BJ20" s="12" t="s">
        <v>12</v>
      </c>
      <c r="BK20" s="12" t="s">
        <v>12</v>
      </c>
      <c r="BL20" s="12">
        <v>630.79999999999995</v>
      </c>
      <c r="BM20" s="12" t="s">
        <v>12</v>
      </c>
      <c r="BN20" s="12" t="s">
        <v>12</v>
      </c>
      <c r="BO20" s="12">
        <v>627.79999999999995</v>
      </c>
      <c r="BP20" s="12">
        <v>629.1</v>
      </c>
      <c r="BQ20" s="12">
        <v>632.1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</row>
    <row r="21" spans="1:74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63</v>
      </c>
      <c r="E21" s="12">
        <f t="shared" si="2"/>
        <v>8</v>
      </c>
      <c r="F21" s="12">
        <f t="shared" si="3"/>
        <v>5</v>
      </c>
      <c r="G21" s="71">
        <f t="shared" si="4"/>
        <v>630.20000000000005</v>
      </c>
      <c r="H21" s="71">
        <f t="shared" si="5"/>
        <v>630</v>
      </c>
      <c r="I21" s="71">
        <f t="shared" si="6"/>
        <v>628.79999999999995</v>
      </c>
      <c r="J21" s="71">
        <f t="shared" si="7"/>
        <v>628.4</v>
      </c>
      <c r="K21" s="71">
        <f t="shared" si="8"/>
        <v>627.9</v>
      </c>
      <c r="L21" s="72">
        <f t="shared" si="9"/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626.9</v>
      </c>
      <c r="AC21" s="12">
        <v>628.79999999999995</v>
      </c>
      <c r="AD21" s="12">
        <v>624.4</v>
      </c>
      <c r="AE21" s="12">
        <v>627.9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>
        <v>630</v>
      </c>
      <c r="AW21" s="12">
        <v>628.4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627.79999999999995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630.20000000000005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</row>
    <row r="22" spans="1:74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19</v>
      </c>
      <c r="F22" s="12">
        <f t="shared" si="3"/>
        <v>5</v>
      </c>
      <c r="G22" s="71">
        <f t="shared" si="4"/>
        <v>631.70000000000005</v>
      </c>
      <c r="H22" s="71">
        <f t="shared" si="5"/>
        <v>629.79999999999995</v>
      </c>
      <c r="I22" s="71">
        <f t="shared" si="6"/>
        <v>629.70000000000005</v>
      </c>
      <c r="J22" s="71">
        <f t="shared" si="7"/>
        <v>629.5</v>
      </c>
      <c r="K22" s="71">
        <f t="shared" si="8"/>
        <v>628.79999999999995</v>
      </c>
      <c r="L22" s="72">
        <f t="shared" si="9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629.5</v>
      </c>
      <c r="Z22" s="12">
        <v>627.79999999999995</v>
      </c>
      <c r="AA22" s="12">
        <v>623.20000000000005</v>
      </c>
      <c r="AB22" s="12">
        <v>626.6</v>
      </c>
      <c r="AC22" s="12">
        <v>627.20000000000005</v>
      </c>
      <c r="AD22" s="12">
        <v>628</v>
      </c>
      <c r="AE22" s="12">
        <v>627.4</v>
      </c>
      <c r="AF22" s="12">
        <v>628.79999999999995</v>
      </c>
      <c r="AG22" s="12">
        <v>626.29999999999995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>
        <v>631.70000000000005</v>
      </c>
      <c r="AO22" s="12">
        <v>628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>
        <v>629.79999999999995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>
        <v>622</v>
      </c>
      <c r="BC22" s="12" t="s">
        <v>12</v>
      </c>
      <c r="BD22" s="12">
        <v>626</v>
      </c>
      <c r="BE22" s="12" t="s">
        <v>12</v>
      </c>
      <c r="BF22" s="12" t="s">
        <v>12</v>
      </c>
      <c r="BG22" s="12" t="s">
        <v>12</v>
      </c>
      <c r="BH22" s="12">
        <v>628.6</v>
      </c>
      <c r="BI22" s="12" t="s">
        <v>12</v>
      </c>
      <c r="BJ22" s="12" t="s">
        <v>12</v>
      </c>
      <c r="BK22" s="12" t="s">
        <v>12</v>
      </c>
      <c r="BL22" s="12">
        <v>626</v>
      </c>
      <c r="BM22" s="12" t="s">
        <v>12</v>
      </c>
      <c r="BN22" s="12" t="s">
        <v>12</v>
      </c>
      <c r="BO22" s="12">
        <v>621</v>
      </c>
      <c r="BP22" s="12">
        <v>629.70000000000005</v>
      </c>
      <c r="BQ22" s="12">
        <v>628.79999999999995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</row>
    <row r="23" spans="1:74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72</v>
      </c>
      <c r="E23" s="12">
        <f t="shared" si="2"/>
        <v>17</v>
      </c>
      <c r="F23" s="12">
        <f t="shared" si="3"/>
        <v>5</v>
      </c>
      <c r="G23" s="71">
        <f t="shared" si="4"/>
        <v>630.6</v>
      </c>
      <c r="H23" s="71">
        <f t="shared" si="5"/>
        <v>630.29999999999995</v>
      </c>
      <c r="I23" s="71">
        <f t="shared" si="6"/>
        <v>629.79999999999995</v>
      </c>
      <c r="J23" s="71">
        <f t="shared" si="7"/>
        <v>629</v>
      </c>
      <c r="K23" s="71">
        <f t="shared" si="8"/>
        <v>629</v>
      </c>
      <c r="L23" s="72">
        <f t="shared" si="9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626.70000000000005</v>
      </c>
      <c r="AC23" s="12">
        <v>624.9</v>
      </c>
      <c r="AD23" s="12">
        <v>627.29999999999995</v>
      </c>
      <c r="AE23" s="12">
        <v>628.4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626.1</v>
      </c>
      <c r="AT23" s="12" t="s">
        <v>12</v>
      </c>
      <c r="AU23" s="12" t="s">
        <v>12</v>
      </c>
      <c r="AV23" s="12">
        <v>629</v>
      </c>
      <c r="AW23" s="12">
        <v>630.6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627.5</v>
      </c>
      <c r="BD23" s="12" t="s">
        <v>12</v>
      </c>
      <c r="BE23" s="12">
        <v>629</v>
      </c>
      <c r="BF23" s="12">
        <v>626.20000000000005</v>
      </c>
      <c r="BG23" s="12" t="s">
        <v>12</v>
      </c>
      <c r="BH23" s="12" t="s">
        <v>12</v>
      </c>
      <c r="BI23" s="12" t="s">
        <v>12</v>
      </c>
      <c r="BJ23" s="12">
        <v>628</v>
      </c>
      <c r="BK23" s="12" t="s">
        <v>12</v>
      </c>
      <c r="BL23" s="12" t="s">
        <v>12</v>
      </c>
      <c r="BM23" s="12">
        <v>629.79999999999995</v>
      </c>
      <c r="BN23" s="12">
        <v>630.29999999999995</v>
      </c>
      <c r="BO23" s="12">
        <v>624.1</v>
      </c>
      <c r="BP23" s="12">
        <v>625.20000000000005</v>
      </c>
      <c r="BQ23" s="12">
        <v>626.70000000000005</v>
      </c>
      <c r="BR23" s="12">
        <v>623.70000000000005</v>
      </c>
      <c r="BS23" s="12" t="s">
        <v>12</v>
      </c>
      <c r="BT23" s="12" t="s">
        <v>12</v>
      </c>
      <c r="BU23" s="12" t="s">
        <v>12</v>
      </c>
      <c r="BV23" s="12" t="s">
        <v>12</v>
      </c>
    </row>
    <row r="24" spans="1:74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64</v>
      </c>
      <c r="E24" s="12">
        <f t="shared" si="2"/>
        <v>14</v>
      </c>
      <c r="F24" s="12">
        <f t="shared" si="3"/>
        <v>5</v>
      </c>
      <c r="G24" s="71">
        <f t="shared" si="4"/>
        <v>630.70000000000005</v>
      </c>
      <c r="H24" s="71">
        <f t="shared" si="5"/>
        <v>629.6</v>
      </c>
      <c r="I24" s="71">
        <f t="shared" si="6"/>
        <v>629.1</v>
      </c>
      <c r="J24" s="71">
        <f t="shared" si="7"/>
        <v>627.9</v>
      </c>
      <c r="K24" s="71">
        <f t="shared" si="8"/>
        <v>627.70000000000005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>
        <v>624.5</v>
      </c>
      <c r="Z24" s="12">
        <v>626.70000000000005</v>
      </c>
      <c r="AA24" s="12">
        <v>627.4</v>
      </c>
      <c r="AB24" s="12">
        <v>625.5</v>
      </c>
      <c r="AC24" s="12">
        <v>627.70000000000005</v>
      </c>
      <c r="AD24" s="12">
        <v>626.70000000000005</v>
      </c>
      <c r="AE24" s="12">
        <v>627.20000000000005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621.20000000000005</v>
      </c>
      <c r="AK24" s="12">
        <v>625.4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629.1</v>
      </c>
      <c r="BL24" s="12" t="s">
        <v>12</v>
      </c>
      <c r="BM24" s="12">
        <v>630.70000000000005</v>
      </c>
      <c r="BN24" s="12">
        <v>627.9</v>
      </c>
      <c r="BO24" s="12">
        <v>626.6</v>
      </c>
      <c r="BP24" s="12">
        <v>629.6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</row>
    <row r="25" spans="1:74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77</v>
      </c>
      <c r="E25" s="12">
        <f t="shared" si="2"/>
        <v>26</v>
      </c>
      <c r="F25" s="12">
        <f t="shared" si="3"/>
        <v>5</v>
      </c>
      <c r="G25" s="71">
        <f t="shared" si="4"/>
        <v>623.1</v>
      </c>
      <c r="H25" s="71">
        <f t="shared" si="5"/>
        <v>621.79999999999995</v>
      </c>
      <c r="I25" s="71">
        <f t="shared" si="6"/>
        <v>621.6</v>
      </c>
      <c r="J25" s="71">
        <f t="shared" si="7"/>
        <v>621.4</v>
      </c>
      <c r="K25" s="71">
        <f t="shared" si="8"/>
        <v>621.29999999999995</v>
      </c>
      <c r="L25" s="72">
        <f t="shared" si="9"/>
        <v>621.83999999999992</v>
      </c>
      <c r="N25" s="12" t="s">
        <v>12</v>
      </c>
      <c r="O25" s="12">
        <v>619.4</v>
      </c>
      <c r="P25" s="12" t="s">
        <v>12</v>
      </c>
      <c r="Q25" s="12" t="s">
        <v>12</v>
      </c>
      <c r="R25" s="12" t="s">
        <v>12</v>
      </c>
      <c r="S25" s="12">
        <v>617</v>
      </c>
      <c r="T25" s="12">
        <v>614.9</v>
      </c>
      <c r="U25" s="12" t="s">
        <v>12</v>
      </c>
      <c r="V25" s="12">
        <v>621.29999999999995</v>
      </c>
      <c r="W25" s="12">
        <v>616.20000000000005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621.1</v>
      </c>
      <c r="AC25" s="12" t="s">
        <v>12</v>
      </c>
      <c r="AD25" s="12">
        <v>621.6</v>
      </c>
      <c r="AE25" s="12">
        <v>621.20000000000005</v>
      </c>
      <c r="AF25" s="12" t="s">
        <v>12</v>
      </c>
      <c r="AG25" s="12" t="s">
        <v>12</v>
      </c>
      <c r="AH25" s="12">
        <v>618.79999999999995</v>
      </c>
      <c r="AI25" s="12">
        <v>620.70000000000005</v>
      </c>
      <c r="AJ25" s="12" t="s">
        <v>12</v>
      </c>
      <c r="AK25" s="12" t="s">
        <v>12</v>
      </c>
      <c r="AL25" s="12">
        <v>621.79999999999995</v>
      </c>
      <c r="AM25" s="12">
        <v>621.4</v>
      </c>
      <c r="AN25" s="12" t="s">
        <v>12</v>
      </c>
      <c r="AO25" s="12" t="s">
        <v>12</v>
      </c>
      <c r="AP25" s="12">
        <v>619.20000000000005</v>
      </c>
      <c r="AQ25" s="12">
        <v>623.1</v>
      </c>
      <c r="AR25" s="12">
        <v>621.1</v>
      </c>
      <c r="AS25" s="12" t="s">
        <v>12</v>
      </c>
      <c r="AT25" s="12">
        <v>614.1</v>
      </c>
      <c r="AU25" s="12" t="s">
        <v>12</v>
      </c>
      <c r="AV25" s="12">
        <v>615.20000000000005</v>
      </c>
      <c r="AW25" s="12" t="s">
        <v>12</v>
      </c>
      <c r="AX25" s="12" t="s">
        <v>12</v>
      </c>
      <c r="AY25" s="12" t="s">
        <v>12</v>
      </c>
      <c r="AZ25" s="12">
        <v>616.6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>
        <v>616.4</v>
      </c>
      <c r="BF25" s="12">
        <v>616.9</v>
      </c>
      <c r="BG25" s="12" t="s">
        <v>12</v>
      </c>
      <c r="BH25" s="12" t="s">
        <v>12</v>
      </c>
      <c r="BI25" s="12" t="s">
        <v>12</v>
      </c>
      <c r="BJ25" s="12">
        <v>620.70000000000005</v>
      </c>
      <c r="BK25" s="12" t="s">
        <v>12</v>
      </c>
      <c r="BL25" s="12" t="s">
        <v>12</v>
      </c>
      <c r="BM25" s="12">
        <v>619.1</v>
      </c>
      <c r="BN25" s="12">
        <v>620.1</v>
      </c>
      <c r="BO25" s="12">
        <v>616.29999999999995</v>
      </c>
      <c r="BP25" s="12">
        <v>616.9</v>
      </c>
      <c r="BQ25" s="12">
        <v>616.4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</row>
    <row r="26" spans="1:74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75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>
        <v>625.20000000000005</v>
      </c>
      <c r="AA26" s="12" t="s">
        <v>12</v>
      </c>
      <c r="AB26" s="12" t="s">
        <v>12</v>
      </c>
      <c r="AC26" s="12" t="s">
        <v>12</v>
      </c>
      <c r="AD26" s="12">
        <v>621.6</v>
      </c>
      <c r="AE26" s="12">
        <v>625.20000000000005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>
        <v>622.29999999999995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</row>
    <row r="27" spans="1:74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69</v>
      </c>
      <c r="E27" s="12">
        <f t="shared" si="2"/>
        <v>11</v>
      </c>
      <c r="F27" s="12">
        <f t="shared" si="3"/>
        <v>5</v>
      </c>
      <c r="G27" s="71">
        <f t="shared" si="4"/>
        <v>632.9</v>
      </c>
      <c r="H27" s="71">
        <f t="shared" si="5"/>
        <v>632.20000000000005</v>
      </c>
      <c r="I27" s="71">
        <f t="shared" si="6"/>
        <v>632</v>
      </c>
      <c r="J27" s="71">
        <f t="shared" si="7"/>
        <v>629.9</v>
      </c>
      <c r="K27" s="71">
        <f t="shared" si="8"/>
        <v>629.79999999999995</v>
      </c>
      <c r="L27" s="72">
        <f t="shared" si="9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629.79999999999995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626</v>
      </c>
      <c r="AE27" s="12">
        <v>629.9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628.9</v>
      </c>
      <c r="AT27" s="12" t="s">
        <v>12</v>
      </c>
      <c r="AU27" s="12" t="s">
        <v>12</v>
      </c>
      <c r="AV27" s="12">
        <v>625.29999999999995</v>
      </c>
      <c r="AW27" s="12">
        <v>632.9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632.20000000000005</v>
      </c>
      <c r="BF27" s="12">
        <v>625.1</v>
      </c>
      <c r="BG27" s="12" t="s">
        <v>12</v>
      </c>
      <c r="BH27" s="12" t="s">
        <v>12</v>
      </c>
      <c r="BI27" s="12" t="s">
        <v>12</v>
      </c>
      <c r="BJ27" s="12">
        <v>632</v>
      </c>
      <c r="BK27" s="12" t="s">
        <v>12</v>
      </c>
      <c r="BL27" s="12">
        <v>629.6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>
        <v>626.29999999999995</v>
      </c>
      <c r="BS27" s="12" t="s">
        <v>12</v>
      </c>
      <c r="BT27" s="12" t="s">
        <v>12</v>
      </c>
      <c r="BU27" s="12" t="s">
        <v>12</v>
      </c>
      <c r="BV27" s="12" t="s">
        <v>12</v>
      </c>
    </row>
    <row r="28" spans="1:74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157</v>
      </c>
      <c r="E28" s="12">
        <f t="shared" si="2"/>
        <v>5</v>
      </c>
      <c r="F28" s="12">
        <f t="shared" si="3"/>
        <v>5</v>
      </c>
      <c r="G28" s="71">
        <f t="shared" si="4"/>
        <v>627.4</v>
      </c>
      <c r="H28" s="71">
        <f t="shared" si="5"/>
        <v>625.9</v>
      </c>
      <c r="I28" s="71">
        <f t="shared" si="6"/>
        <v>622.79999999999995</v>
      </c>
      <c r="J28" s="71">
        <f t="shared" si="7"/>
        <v>619.70000000000005</v>
      </c>
      <c r="K28" s="71">
        <f t="shared" si="8"/>
        <v>619.5</v>
      </c>
      <c r="L28" s="72">
        <f t="shared" si="9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625.9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622.79999999999995</v>
      </c>
      <c r="BN28" s="12">
        <v>627.4</v>
      </c>
      <c r="BO28" s="12">
        <v>619.70000000000005</v>
      </c>
      <c r="BP28" s="12">
        <v>619.5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</row>
    <row r="29" spans="1:74" x14ac:dyDescent="0.35">
      <c r="A29" t="str">
        <f t="shared" si="0"/>
        <v>Roe</v>
      </c>
      <c r="B29" t="str">
        <f t="shared" si="1"/>
        <v xml:space="preserve">Ivan </v>
      </c>
      <c r="C29" s="12">
        <v>3</v>
      </c>
      <c r="D29" s="11" t="s">
        <v>62</v>
      </c>
      <c r="E29" s="12">
        <f t="shared" si="2"/>
        <v>7</v>
      </c>
      <c r="F29" s="12">
        <f t="shared" si="3"/>
        <v>5</v>
      </c>
      <c r="G29" s="71">
        <f t="shared" si="4"/>
        <v>631.20000000000005</v>
      </c>
      <c r="H29" s="71">
        <f t="shared" si="5"/>
        <v>630.4</v>
      </c>
      <c r="I29" s="71">
        <f t="shared" si="6"/>
        <v>629.20000000000005</v>
      </c>
      <c r="J29" s="71">
        <f t="shared" si="7"/>
        <v>628.70000000000005</v>
      </c>
      <c r="K29" s="71">
        <f t="shared" si="8"/>
        <v>627.79999999999995</v>
      </c>
      <c r="L29" s="72">
        <f t="shared" si="9"/>
        <v>629.46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631.20000000000005</v>
      </c>
      <c r="AE29" s="12">
        <v>629.20000000000005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>
        <v>627.79999999999995</v>
      </c>
      <c r="AK29" s="12">
        <v>624.79999999999995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>
        <v>630.4</v>
      </c>
      <c r="BM29" s="12" t="s">
        <v>12</v>
      </c>
      <c r="BN29" s="12" t="s">
        <v>12</v>
      </c>
      <c r="BO29" s="12">
        <v>628.70000000000005</v>
      </c>
      <c r="BP29" s="12">
        <v>627.1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</row>
    <row r="30" spans="1:74" x14ac:dyDescent="0.35">
      <c r="A30" t="str">
        <f t="shared" si="0"/>
        <v>Sanchez</v>
      </c>
      <c r="B30" t="str">
        <f t="shared" si="1"/>
        <v xml:space="preserve">Matt </v>
      </c>
      <c r="C30" s="12">
        <v>8</v>
      </c>
      <c r="D30" t="s">
        <v>67</v>
      </c>
      <c r="E30" s="12">
        <f t="shared" si="2"/>
        <v>8</v>
      </c>
      <c r="F30" s="12">
        <f t="shared" si="3"/>
        <v>5</v>
      </c>
      <c r="G30" s="71">
        <f t="shared" si="4"/>
        <v>626.5</v>
      </c>
      <c r="H30" s="71">
        <f t="shared" si="5"/>
        <v>621.79999999999995</v>
      </c>
      <c r="I30" s="71">
        <f t="shared" si="6"/>
        <v>620.9</v>
      </c>
      <c r="J30" s="71">
        <f t="shared" si="7"/>
        <v>619.79999999999995</v>
      </c>
      <c r="K30" s="71">
        <f t="shared" si="8"/>
        <v>616</v>
      </c>
      <c r="L30" s="72">
        <f t="shared" si="9"/>
        <v>621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626.5</v>
      </c>
      <c r="AC30" s="12">
        <v>614.70000000000005</v>
      </c>
      <c r="AD30" s="12">
        <v>621.79999999999995</v>
      </c>
      <c r="AE30" s="12">
        <v>620.9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>
        <v>616</v>
      </c>
      <c r="AW30" s="12">
        <v>619.79999999999995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>
        <v>606.4</v>
      </c>
      <c r="BN30" s="12">
        <v>614.4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</row>
    <row r="31" spans="1:74" x14ac:dyDescent="0.35">
      <c r="A31" t="str">
        <f t="shared" si="0"/>
        <v>Schanebrook</v>
      </c>
      <c r="B31" t="str">
        <f t="shared" si="1"/>
        <v xml:space="preserve">Dan </v>
      </c>
      <c r="C31" s="12">
        <v>21</v>
      </c>
      <c r="D31" t="s">
        <v>78</v>
      </c>
      <c r="E31" s="12">
        <f t="shared" si="2"/>
        <v>6</v>
      </c>
      <c r="F31" s="12">
        <f t="shared" si="3"/>
        <v>5</v>
      </c>
      <c r="G31" s="71">
        <f t="shared" si="4"/>
        <v>627.4</v>
      </c>
      <c r="H31" s="71">
        <f t="shared" si="5"/>
        <v>622.4</v>
      </c>
      <c r="I31" s="71">
        <f t="shared" si="6"/>
        <v>621.5</v>
      </c>
      <c r="J31" s="71">
        <f t="shared" si="7"/>
        <v>620.79999999999995</v>
      </c>
      <c r="K31" s="71">
        <f t="shared" si="8"/>
        <v>620</v>
      </c>
      <c r="L31" s="72">
        <f t="shared" si="9"/>
        <v>622.41999999999996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>
        <v>627.4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620</v>
      </c>
      <c r="AC31" s="12" t="s">
        <v>12</v>
      </c>
      <c r="AD31" s="12">
        <v>622.4</v>
      </c>
      <c r="AE31" s="12">
        <v>621.5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620.79999999999995</v>
      </c>
      <c r="AK31" s="12">
        <v>616.6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</row>
    <row r="32" spans="1:74" x14ac:dyDescent="0.35">
      <c r="A32" t="str">
        <f t="shared" si="0"/>
        <v>Sherry</v>
      </c>
      <c r="B32" t="str">
        <f t="shared" si="1"/>
        <v xml:space="preserve">Tim </v>
      </c>
      <c r="C32" s="12">
        <v>2</v>
      </c>
      <c r="D32" s="11" t="s">
        <v>61</v>
      </c>
      <c r="E32" s="12">
        <f t="shared" si="2"/>
        <v>18</v>
      </c>
      <c r="F32" s="12">
        <f t="shared" si="3"/>
        <v>5</v>
      </c>
      <c r="G32" s="71">
        <f t="shared" si="4"/>
        <v>630.9</v>
      </c>
      <c r="H32" s="71">
        <f t="shared" si="5"/>
        <v>630.5</v>
      </c>
      <c r="I32" s="71">
        <f t="shared" si="6"/>
        <v>629</v>
      </c>
      <c r="J32" s="71">
        <f t="shared" si="7"/>
        <v>629</v>
      </c>
      <c r="K32" s="71">
        <f t="shared" si="8"/>
        <v>627.20000000000005</v>
      </c>
      <c r="L32" s="72">
        <f t="shared" si="9"/>
        <v>629.32000000000005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>
        <v>622.6</v>
      </c>
      <c r="Z32" s="12">
        <v>624.4</v>
      </c>
      <c r="AA32" s="12" t="s">
        <v>12</v>
      </c>
      <c r="AB32" s="12">
        <v>629</v>
      </c>
      <c r="AC32" s="12">
        <v>622.1</v>
      </c>
      <c r="AD32" s="12">
        <v>622.29999999999995</v>
      </c>
      <c r="AE32" s="12">
        <v>626.5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>
        <v>627.1</v>
      </c>
      <c r="AM32" s="12">
        <v>624.29999999999995</v>
      </c>
      <c r="AN32" s="12">
        <v>621.70000000000005</v>
      </c>
      <c r="AO32" s="12">
        <v>624.5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623.5</v>
      </c>
      <c r="AW32" s="12">
        <v>627.20000000000005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>
        <v>630.9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>
        <v>630.5</v>
      </c>
      <c r="BL32" s="12" t="s">
        <v>12</v>
      </c>
      <c r="BM32" s="12">
        <v>626.5</v>
      </c>
      <c r="BN32" s="12">
        <v>627.1</v>
      </c>
      <c r="BO32" s="12">
        <v>629</v>
      </c>
      <c r="BP32" s="12">
        <v>625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</row>
    <row r="33" spans="1:74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73</v>
      </c>
      <c r="E33" s="12">
        <f t="shared" si="2"/>
        <v>19</v>
      </c>
      <c r="F33" s="12">
        <f t="shared" si="3"/>
        <v>5</v>
      </c>
      <c r="G33" s="71">
        <f t="shared" si="4"/>
        <v>627.79999999999995</v>
      </c>
      <c r="H33" s="71">
        <f t="shared" si="5"/>
        <v>626</v>
      </c>
      <c r="I33" s="71">
        <f t="shared" si="6"/>
        <v>625.1</v>
      </c>
      <c r="J33" s="71">
        <f t="shared" si="7"/>
        <v>624.9</v>
      </c>
      <c r="K33" s="71">
        <f t="shared" si="8"/>
        <v>624.79999999999995</v>
      </c>
      <c r="L33" s="72">
        <f t="shared" si="9"/>
        <v>625.72</v>
      </c>
      <c r="N33" s="12" t="s">
        <v>12</v>
      </c>
      <c r="O33" s="12">
        <v>624.79999999999995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621.9</v>
      </c>
      <c r="U33" s="12" t="s">
        <v>12</v>
      </c>
      <c r="V33" s="12">
        <v>621.9</v>
      </c>
      <c r="W33" s="12" t="s">
        <v>12</v>
      </c>
      <c r="X33" s="12" t="s">
        <v>12</v>
      </c>
      <c r="Y33" s="12">
        <v>621.1</v>
      </c>
      <c r="Z33" s="12">
        <v>618.70000000000005</v>
      </c>
      <c r="AA33" s="12" t="s">
        <v>12</v>
      </c>
      <c r="AB33" s="12" t="s">
        <v>12</v>
      </c>
      <c r="AC33" s="12" t="s">
        <v>12</v>
      </c>
      <c r="AD33" s="12">
        <v>624.1</v>
      </c>
      <c r="AE33" s="12">
        <v>623.20000000000005</v>
      </c>
      <c r="AF33" s="12" t="s">
        <v>12</v>
      </c>
      <c r="AG33" s="12" t="s">
        <v>12</v>
      </c>
      <c r="AH33" s="12">
        <v>622.20000000000005</v>
      </c>
      <c r="AI33" s="12">
        <v>619.5</v>
      </c>
      <c r="AJ33" s="12" t="s">
        <v>12</v>
      </c>
      <c r="AK33" s="12" t="s">
        <v>12</v>
      </c>
      <c r="AL33" s="12">
        <v>626</v>
      </c>
      <c r="AM33" s="12">
        <v>620.70000000000005</v>
      </c>
      <c r="AN33" s="12" t="s">
        <v>12</v>
      </c>
      <c r="AO33" s="12" t="s">
        <v>12</v>
      </c>
      <c r="AP33" s="12">
        <v>627.79999999999995</v>
      </c>
      <c r="AQ33" s="12">
        <v>624.9</v>
      </c>
      <c r="AR33" s="12">
        <v>616.9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>
        <v>624.79999999999995</v>
      </c>
      <c r="BF33" s="12">
        <v>625.1</v>
      </c>
      <c r="BG33" s="12" t="s">
        <v>12</v>
      </c>
      <c r="BH33" s="12" t="s">
        <v>12</v>
      </c>
      <c r="BI33" s="12" t="s">
        <v>12</v>
      </c>
      <c r="BJ33" s="12">
        <v>616</v>
      </c>
      <c r="BK33" s="12" t="s">
        <v>12</v>
      </c>
      <c r="BL33" s="12" t="s">
        <v>12</v>
      </c>
      <c r="BM33" s="12">
        <v>624.29999999999995</v>
      </c>
      <c r="BN33" s="12">
        <v>624.6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</row>
    <row r="34" spans="1:74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76</v>
      </c>
      <c r="E34" s="12">
        <f t="shared" si="2"/>
        <v>15</v>
      </c>
      <c r="F34" s="12">
        <f t="shared" si="3"/>
        <v>5</v>
      </c>
      <c r="G34" s="71">
        <f t="shared" si="4"/>
        <v>626.79999999999995</v>
      </c>
      <c r="H34" s="71">
        <f t="shared" si="5"/>
        <v>626.5</v>
      </c>
      <c r="I34" s="71">
        <f t="shared" si="6"/>
        <v>625.9</v>
      </c>
      <c r="J34" s="71">
        <f t="shared" si="7"/>
        <v>625.6</v>
      </c>
      <c r="K34" s="71">
        <f t="shared" si="8"/>
        <v>624.79999999999995</v>
      </c>
      <c r="L34" s="72">
        <f t="shared" si="9"/>
        <v>625.91999999999985</v>
      </c>
      <c r="N34" s="12" t="s">
        <v>12</v>
      </c>
      <c r="O34" s="12">
        <v>625.6</v>
      </c>
      <c r="P34" s="12" t="s">
        <v>12</v>
      </c>
      <c r="Q34" s="12" t="s">
        <v>12</v>
      </c>
      <c r="R34" s="12" t="s">
        <v>12</v>
      </c>
      <c r="S34" s="12">
        <v>622.29999999999995</v>
      </c>
      <c r="T34" s="12" t="s">
        <v>12</v>
      </c>
      <c r="U34" s="12" t="s">
        <v>12</v>
      </c>
      <c r="V34" s="12">
        <v>625.9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624</v>
      </c>
      <c r="AC34" s="12">
        <v>626.79999999999995</v>
      </c>
      <c r="AD34" s="12">
        <v>624.79999999999995</v>
      </c>
      <c r="AE34" s="12">
        <v>624.6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>
        <v>626.5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622.4</v>
      </c>
      <c r="BD34" s="12" t="s">
        <v>12</v>
      </c>
      <c r="BE34" s="12">
        <v>623.5</v>
      </c>
      <c r="BF34" s="12">
        <v>623.29999999999995</v>
      </c>
      <c r="BG34" s="12" t="s">
        <v>12</v>
      </c>
      <c r="BH34" s="12" t="s">
        <v>12</v>
      </c>
      <c r="BI34" s="12" t="s">
        <v>12</v>
      </c>
      <c r="BJ34" s="12">
        <v>618.29999999999995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>
        <v>617.29999999999995</v>
      </c>
      <c r="BP34" s="12">
        <v>616.20000000000005</v>
      </c>
      <c r="BQ34" s="12">
        <v>620.6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</row>
    <row r="35" spans="1:74" x14ac:dyDescent="0.35">
      <c r="C35" s="12">
        <v>24</v>
      </c>
      <c r="E35" s="12" t="str">
        <f t="shared" si="2"/>
        <v/>
      </c>
      <c r="F35" s="12" t="str">
        <f t="shared" ref="F35:F38" si="10">_xlfn.IFS(E35="","",E35=1,1,E35=2,2,E35=3,3,E35=4,4,E35=5,5,E35&gt;5,5)</f>
        <v/>
      </c>
      <c r="G35" s="71" t="str">
        <f t="shared" si="4"/>
        <v/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 t="str">
        <f t="shared" ref="L35:L38" si="11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</row>
    <row r="36" spans="1:74" x14ac:dyDescent="0.35">
      <c r="C36" s="12">
        <v>25</v>
      </c>
      <c r="E36" s="12" t="str">
        <f t="shared" si="2"/>
        <v/>
      </c>
      <c r="F36" s="12" t="str">
        <f t="shared" si="10"/>
        <v/>
      </c>
      <c r="G36" s="71" t="str">
        <f t="shared" si="4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  <c r="K36" s="71" t="str">
        <f t="shared" si="8"/>
        <v/>
      </c>
      <c r="L36" s="72" t="str">
        <f t="shared" si="11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</row>
    <row r="37" spans="1:74" x14ac:dyDescent="0.35">
      <c r="C37" s="12">
        <v>26</v>
      </c>
      <c r="E37" s="12" t="str">
        <f t="shared" si="2"/>
        <v/>
      </c>
      <c r="F37" s="12" t="str">
        <f t="shared" si="10"/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si="11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</row>
    <row r="38" spans="1:74" x14ac:dyDescent="0.35">
      <c r="C38" s="12">
        <v>27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</row>
    <row r="39" spans="1:74" x14ac:dyDescent="0.35">
      <c r="A39" t="str">
        <f t="shared" ref="A39:A49" si="12">IF(D39="","",(RIGHT(D39,LEN(D39)-SEARCH(" ",D39,1))))</f>
        <v/>
      </c>
      <c r="B39" t="str">
        <f t="shared" ref="B39:B49" si="13">IF(D39="","",(LEFT(D39,SEARCH(" ",D39,1))))</f>
        <v/>
      </c>
      <c r="C39" s="12">
        <v>28</v>
      </c>
      <c r="E39" s="12" t="str">
        <f t="shared" si="2"/>
        <v/>
      </c>
      <c r="F39" s="12" t="str">
        <f t="shared" ref="F39:F49" si="14">_xlfn.IFS(E39="","",E39=1,1,E39=2,2,E39=3,3,E39=4,4,E39=5,5,E39&gt;5,5)</f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ref="L39:L49" si="15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</row>
    <row r="40" spans="1:74" x14ac:dyDescent="0.35">
      <c r="A40" t="str">
        <f t="shared" si="12"/>
        <v/>
      </c>
      <c r="B40" t="str">
        <f t="shared" si="13"/>
        <v/>
      </c>
      <c r="C40" s="12">
        <v>29</v>
      </c>
      <c r="E40" s="12" t="str">
        <f t="shared" si="2"/>
        <v/>
      </c>
      <c r="F40" s="12" t="str">
        <f t="shared" si="14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</row>
    <row r="41" spans="1:74" x14ac:dyDescent="0.35">
      <c r="A41" t="str">
        <f t="shared" si="12"/>
        <v/>
      </c>
      <c r="B41" t="str">
        <f t="shared" si="13"/>
        <v/>
      </c>
      <c r="C41" s="12">
        <v>30</v>
      </c>
      <c r="E41" s="12" t="str">
        <f t="shared" si="2"/>
        <v/>
      </c>
      <c r="F41" s="12" t="str">
        <f t="shared" si="14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</row>
    <row r="42" spans="1:74" x14ac:dyDescent="0.35">
      <c r="A42" t="str">
        <f t="shared" si="12"/>
        <v/>
      </c>
      <c r="B42" t="str">
        <f t="shared" si="13"/>
        <v/>
      </c>
      <c r="C42" s="12">
        <v>31</v>
      </c>
      <c r="E42" s="12" t="str">
        <f t="shared" si="2"/>
        <v/>
      </c>
      <c r="F42" s="12" t="str">
        <f t="shared" si="14"/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si="15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</row>
    <row r="43" spans="1:74" x14ac:dyDescent="0.35">
      <c r="A43" t="str">
        <f t="shared" si="12"/>
        <v/>
      </c>
      <c r="B43" t="str">
        <f t="shared" si="13"/>
        <v/>
      </c>
      <c r="C43" s="12">
        <v>32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</row>
    <row r="44" spans="1:74" x14ac:dyDescent="0.35">
      <c r="A44" t="str">
        <f t="shared" si="12"/>
        <v/>
      </c>
      <c r="B44" t="str">
        <f t="shared" si="13"/>
        <v/>
      </c>
      <c r="C44" s="12">
        <v>33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</row>
    <row r="45" spans="1:74" x14ac:dyDescent="0.35">
      <c r="A45" t="str">
        <f t="shared" si="12"/>
        <v/>
      </c>
      <c r="B45" t="str">
        <f t="shared" si="13"/>
        <v/>
      </c>
      <c r="C45" s="12">
        <v>34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</row>
    <row r="46" spans="1:74" x14ac:dyDescent="0.35">
      <c r="A46" t="str">
        <f t="shared" si="12"/>
        <v/>
      </c>
      <c r="B46" t="str">
        <f t="shared" si="13"/>
        <v/>
      </c>
      <c r="C46" s="12">
        <v>35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</row>
    <row r="47" spans="1:74" x14ac:dyDescent="0.35">
      <c r="A47" t="str">
        <f t="shared" si="12"/>
        <v/>
      </c>
      <c r="B47" t="str">
        <f t="shared" si="13"/>
        <v/>
      </c>
      <c r="C47" s="12">
        <v>36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</row>
    <row r="48" spans="1:74" x14ac:dyDescent="0.35">
      <c r="A48" t="str">
        <f t="shared" si="12"/>
        <v/>
      </c>
      <c r="B48" t="str">
        <f t="shared" si="13"/>
        <v/>
      </c>
      <c r="C48" s="12">
        <v>37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</row>
    <row r="49" spans="1:74" x14ac:dyDescent="0.35">
      <c r="A49" t="str">
        <f t="shared" si="12"/>
        <v/>
      </c>
      <c r="B49" t="str">
        <f t="shared" si="13"/>
        <v/>
      </c>
      <c r="C49" s="12">
        <v>38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</row>
    <row r="50" spans="1:74" x14ac:dyDescent="0.35">
      <c r="E50" s="12" t="str">
        <f t="shared" si="2"/>
        <v/>
      </c>
      <c r="F50" s="12" t="str">
        <f t="shared" ref="F50" si="16">_xlfn.IFS(E50="","",E50=1,1,E50=2,2,E50=3,3,E50=4,4,E50=5,5,E50&gt;5,5)</f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ref="L50" si="17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</row>
  </sheetData>
  <sortState xmlns:xlrd2="http://schemas.microsoft.com/office/spreadsheetml/2017/richdata2" ref="A14:BV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V50">
    <cfRule type="containsText" dxfId="60" priority="1" operator="containsText" text="Score">
      <formula>NOT(ISERROR(SEARCH("Score",N14)))</formula>
    </cfRule>
    <cfRule type="cellIs" dxfId="59" priority="2" operator="greaterThanOrEqual">
      <formula>$K14</formula>
    </cfRule>
    <cfRule type="cellIs" dxfId="5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Y83"/>
  <sheetViews>
    <sheetView zoomScaleNormal="100" workbookViewId="0">
      <selection activeCell="BU11" sqref="BU11:BU13"/>
    </sheetView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7" ht="18.5" x14ac:dyDescent="0.45">
      <c r="B1" s="1" t="s">
        <v>0</v>
      </c>
    </row>
    <row r="2" spans="1:77" ht="18.5" x14ac:dyDescent="0.45">
      <c r="B2" s="1" t="s">
        <v>28</v>
      </c>
    </row>
    <row r="3" spans="1:77" x14ac:dyDescent="0.35">
      <c r="B3" s="2" t="str">
        <f>Summary!B2</f>
        <v>August 11, 2025</v>
      </c>
    </row>
    <row r="5" spans="1:77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7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7" x14ac:dyDescent="0.35">
      <c r="B7" s="102" t="s">
        <v>4</v>
      </c>
      <c r="C7" s="102"/>
      <c r="D7" s="102"/>
      <c r="E7" s="103"/>
      <c r="F7" s="6">
        <v>625</v>
      </c>
      <c r="I7" s="5"/>
    </row>
    <row r="10" spans="1:77" ht="18.5" x14ac:dyDescent="0.45">
      <c r="C10" s="7" t="s">
        <v>5</v>
      </c>
    </row>
    <row r="11" spans="1:7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 t="s">
        <v>15</v>
      </c>
      <c r="BW11" s="64" t="s">
        <v>15</v>
      </c>
      <c r="BX11" s="64" t="s">
        <v>15</v>
      </c>
      <c r="BY11" s="64" t="s">
        <v>15</v>
      </c>
    </row>
    <row r="12" spans="1:77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38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147</v>
      </c>
      <c r="BI12" s="64" t="s">
        <v>147</v>
      </c>
      <c r="BJ12" s="64" t="s">
        <v>147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42</v>
      </c>
      <c r="BS12" s="64" t="s">
        <v>42</v>
      </c>
      <c r="BT12" s="64" t="s">
        <v>43</v>
      </c>
      <c r="BU12" s="64" t="s">
        <v>43</v>
      </c>
      <c r="BV12" s="64" t="s">
        <v>16</v>
      </c>
      <c r="BW12" s="64" t="s">
        <v>16</v>
      </c>
      <c r="BX12" s="64" t="s">
        <v>16</v>
      </c>
      <c r="BY12" s="64" t="s">
        <v>16</v>
      </c>
    </row>
    <row r="13" spans="1:77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121</v>
      </c>
      <c r="R13" s="64" t="s">
        <v>122</v>
      </c>
      <c r="S13" s="64" t="s">
        <v>55</v>
      </c>
      <c r="T13" s="64" t="s">
        <v>49</v>
      </c>
      <c r="U13" s="64" t="s">
        <v>57</v>
      </c>
      <c r="V13" s="64" t="s">
        <v>58</v>
      </c>
      <c r="W13" s="64" t="s">
        <v>55</v>
      </c>
      <c r="X13" s="64" t="s">
        <v>56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132</v>
      </c>
      <c r="AS13" s="64" t="s">
        <v>133</v>
      </c>
      <c r="AT13" s="64" t="s">
        <v>136</v>
      </c>
      <c r="AU13" s="64" t="s">
        <v>138</v>
      </c>
      <c r="AV13" s="64" t="s">
        <v>55</v>
      </c>
      <c r="AW13" s="64" t="s">
        <v>56</v>
      </c>
      <c r="AX13" s="64" t="s">
        <v>144</v>
      </c>
      <c r="AY13" s="64" t="s">
        <v>144</v>
      </c>
      <c r="AZ13" s="64" t="s">
        <v>145</v>
      </c>
      <c r="BA13" s="64" t="s">
        <v>145</v>
      </c>
      <c r="BB13" s="64" t="s">
        <v>50</v>
      </c>
      <c r="BC13" s="64" t="s">
        <v>150</v>
      </c>
      <c r="BD13" s="64" t="s">
        <v>148</v>
      </c>
      <c r="BE13" s="64" t="s">
        <v>79</v>
      </c>
      <c r="BF13" s="64" t="s">
        <v>148</v>
      </c>
      <c r="BG13" s="64" t="s">
        <v>160</v>
      </c>
      <c r="BH13" s="64" t="s">
        <v>151</v>
      </c>
      <c r="BI13" s="64" t="s">
        <v>151</v>
      </c>
      <c r="BJ13" s="64" t="s">
        <v>152</v>
      </c>
      <c r="BK13" s="64" t="s">
        <v>56</v>
      </c>
      <c r="BL13" s="64" t="s">
        <v>55</v>
      </c>
      <c r="BM13" s="64" t="s">
        <v>175</v>
      </c>
      <c r="BN13" s="64" t="s">
        <v>55</v>
      </c>
      <c r="BO13" s="64" t="s">
        <v>52</v>
      </c>
      <c r="BP13" s="64" t="s">
        <v>183</v>
      </c>
      <c r="BQ13" s="64" t="s">
        <v>184</v>
      </c>
      <c r="BR13" s="64" t="s">
        <v>187</v>
      </c>
      <c r="BS13" s="64" t="s">
        <v>188</v>
      </c>
      <c r="BT13" s="64" t="s">
        <v>54</v>
      </c>
      <c r="BU13" s="64" t="s">
        <v>199</v>
      </c>
      <c r="BV13" s="64" t="s">
        <v>186</v>
      </c>
      <c r="BW13" s="64" t="s">
        <v>189</v>
      </c>
      <c r="BX13" s="64" t="s">
        <v>197</v>
      </c>
      <c r="BY13" s="64" t="s">
        <v>198</v>
      </c>
    </row>
    <row r="14" spans="1:77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159</v>
      </c>
      <c r="E14" s="12">
        <f t="shared" ref="E14:E45" si="2">IF(COUNT(N14:BY14)=0,"", COUNT(N14:BY14))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IFERROR(LARGE((N14:BY14),1),"")</f>
        <v>625.20000000000005</v>
      </c>
      <c r="H14" s="71" t="str">
        <f t="shared" ref="H14:H45" si="5">IFERROR(LARGE((N14:BY14),2),"")</f>
        <v/>
      </c>
      <c r="I14" s="71" t="str">
        <f t="shared" ref="I14:I45" si="6">IFERROR(LARGE((N14:BY14),3),"")</f>
        <v/>
      </c>
      <c r="J14" s="71" t="str">
        <f t="shared" ref="J14:J45" si="7">IFERROR(LARGE((N14:BY14),4),"")</f>
        <v/>
      </c>
      <c r="K14" s="71" t="str">
        <f t="shared" ref="K14:K45" si="8">IFERROR(LARGE((N14:BY14),5),"")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>
        <v>625.20000000000005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</row>
    <row r="15" spans="1:77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95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623.6</v>
      </c>
      <c r="L15" s="72">
        <f t="shared" si="9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>
        <v>620.4</v>
      </c>
      <c r="AE15" s="12">
        <v>624.5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>
        <v>626.79999999999995</v>
      </c>
      <c r="BI15" s="12">
        <v>628.70000000000005</v>
      </c>
      <c r="BJ15" s="12" t="s">
        <v>12</v>
      </c>
      <c r="BK15" s="12" t="s">
        <v>12</v>
      </c>
      <c r="BL15" s="12" t="s">
        <v>12</v>
      </c>
      <c r="BM15" s="12">
        <v>626.9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>
        <v>623.6</v>
      </c>
      <c r="BV15" s="12" t="s">
        <v>12</v>
      </c>
      <c r="BW15" s="12" t="s">
        <v>12</v>
      </c>
      <c r="BX15" s="12" t="s">
        <v>12</v>
      </c>
      <c r="BY15" s="12" t="s">
        <v>12</v>
      </c>
    </row>
    <row r="16" spans="1:77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97</v>
      </c>
      <c r="E16" s="12">
        <f t="shared" si="2"/>
        <v>11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623.6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624.1</v>
      </c>
      <c r="AC16" s="12" t="s">
        <v>12</v>
      </c>
      <c r="AD16" s="12">
        <v>626.20000000000005</v>
      </c>
      <c r="AE16" s="12">
        <v>627.4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>
        <v>628.1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620.79999999999995</v>
      </c>
      <c r="BI16" s="12">
        <v>617.20000000000005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628.20000000000005</v>
      </c>
      <c r="BQ16" s="12">
        <v>623.1</v>
      </c>
      <c r="BR16" s="12">
        <v>621.70000000000005</v>
      </c>
      <c r="BS16" s="12">
        <v>626.9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</row>
    <row r="17" spans="1:77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134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>
        <v>625.9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>
        <v>610.20000000000005</v>
      </c>
      <c r="AY17" s="12">
        <v>618.70000000000005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617.29999999999995</v>
      </c>
      <c r="BI17" s="12">
        <v>618.70000000000005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613.79999999999995</v>
      </c>
      <c r="BS17" s="12">
        <v>619.1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</row>
    <row r="18" spans="1:77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102</v>
      </c>
      <c r="E18" s="12">
        <f t="shared" si="2"/>
        <v>12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621.79999999999995</v>
      </c>
      <c r="J18" s="71">
        <f t="shared" si="7"/>
        <v>621.1</v>
      </c>
      <c r="K18" s="71">
        <f t="shared" si="8"/>
        <v>620.6</v>
      </c>
      <c r="L18" s="72">
        <f t="shared" si="9"/>
        <v>622.41999999999996</v>
      </c>
      <c r="N18" s="12" t="s">
        <v>12</v>
      </c>
      <c r="O18" s="12" t="s">
        <v>12</v>
      </c>
      <c r="P18" s="12">
        <v>625.6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>
        <v>623</v>
      </c>
      <c r="AC18" s="12">
        <v>620.5</v>
      </c>
      <c r="AD18" s="12">
        <v>607.6</v>
      </c>
      <c r="AE18" s="12">
        <v>615.20000000000005</v>
      </c>
      <c r="AF18" s="12">
        <v>621.1</v>
      </c>
      <c r="AG18" s="12">
        <v>615.4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>
        <v>611.29999999999995</v>
      </c>
      <c r="AS18" s="12">
        <v>620.6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>
        <v>612.9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>
        <v>613</v>
      </c>
      <c r="BS18" s="12">
        <v>621.79999999999995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</row>
    <row r="19" spans="1:77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176</v>
      </c>
      <c r="E19" s="12">
        <f t="shared" si="2"/>
        <v>3</v>
      </c>
      <c r="F19" s="12">
        <f t="shared" si="3"/>
        <v>3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 t="str">
        <f t="shared" si="7"/>
        <v/>
      </c>
      <c r="K19" s="71" t="str">
        <f t="shared" si="8"/>
        <v/>
      </c>
      <c r="L19" s="72">
        <f t="shared" si="9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>
        <v>627.4</v>
      </c>
      <c r="BO19" s="12" t="s">
        <v>12</v>
      </c>
      <c r="BP19" s="12">
        <v>625.1</v>
      </c>
      <c r="BQ19" s="12">
        <v>626.70000000000005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</row>
    <row r="20" spans="1:77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86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621.70000000000005</v>
      </c>
      <c r="Z20" s="12">
        <v>619.5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>
        <v>621.70000000000005</v>
      </c>
      <c r="BQ20" s="12">
        <v>624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</row>
    <row r="21" spans="1:77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142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>
        <v>625.20000000000005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624.70000000000005</v>
      </c>
      <c r="BH21" s="12">
        <v>624.70000000000005</v>
      </c>
      <c r="BI21" s="12">
        <v>628.79999999999995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621.4</v>
      </c>
      <c r="BS21" s="12">
        <v>625.20000000000005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</row>
    <row r="22" spans="1:77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87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622.1</v>
      </c>
      <c r="AC22" s="12">
        <v>624.20000000000005</v>
      </c>
      <c r="AD22" s="12">
        <v>627.4</v>
      </c>
      <c r="AE22" s="12">
        <v>624.70000000000005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>
        <v>620</v>
      </c>
      <c r="AY22" s="12">
        <v>622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>
        <v>619</v>
      </c>
      <c r="BI22" s="12">
        <v>621.20000000000005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>
        <v>620.5</v>
      </c>
      <c r="BQ22" s="12">
        <v>623.4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</row>
    <row r="23" spans="1:77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92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>
        <v>627.70000000000005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</row>
    <row r="24" spans="1:77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101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618.6</v>
      </c>
      <c r="AE24" s="12">
        <v>613.70000000000005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617</v>
      </c>
      <c r="BI24" s="12">
        <v>621.1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</row>
    <row r="25" spans="1:77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116</v>
      </c>
      <c r="E25" s="12">
        <f t="shared" si="2"/>
        <v>4</v>
      </c>
      <c r="F25" s="12">
        <f t="shared" si="3"/>
        <v>4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618.1</v>
      </c>
      <c r="K25" s="71" t="str">
        <f t="shared" si="8"/>
        <v/>
      </c>
      <c r="L25" s="72">
        <f t="shared" si="9"/>
        <v>622.45000000000005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625.5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>
        <v>625.9</v>
      </c>
      <c r="BI25" s="12">
        <v>618.1</v>
      </c>
      <c r="BJ25" s="12" t="s">
        <v>12</v>
      </c>
      <c r="BK25" s="12">
        <v>620.29999999999995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</row>
    <row r="26" spans="1:77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158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625.5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624.79999999999995</v>
      </c>
      <c r="BQ26" s="12">
        <v>625.5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</row>
    <row r="27" spans="1:77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120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627.79999999999995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>
        <v>621.1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>
        <v>616.5</v>
      </c>
      <c r="BI27" s="12">
        <v>621.79999999999995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</row>
    <row r="28" spans="1:77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91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622.20000000000005</v>
      </c>
      <c r="AE28" s="12">
        <v>626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613.1</v>
      </c>
      <c r="AU28" s="12">
        <v>624.20000000000005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615.79999999999995</v>
      </c>
      <c r="BI28" s="12">
        <v>623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624.1</v>
      </c>
      <c r="BQ28" s="12">
        <v>627.70000000000005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</row>
    <row r="29" spans="1:77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85</v>
      </c>
      <c r="E29" s="12">
        <f t="shared" si="2"/>
        <v>19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624.1</v>
      </c>
      <c r="L29" s="72">
        <f t="shared" si="9"/>
        <v>625.6</v>
      </c>
      <c r="N29" s="12" t="s">
        <v>12</v>
      </c>
      <c r="O29" s="12" t="s">
        <v>12</v>
      </c>
      <c r="P29" s="12" t="s">
        <v>12</v>
      </c>
      <c r="Q29" s="12">
        <v>621.29999999999995</v>
      </c>
      <c r="R29" s="12">
        <v>622.20000000000005</v>
      </c>
      <c r="S29" s="12" t="s">
        <v>12</v>
      </c>
      <c r="T29" s="12">
        <v>624.1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625.4</v>
      </c>
      <c r="Z29" s="12">
        <v>618.5</v>
      </c>
      <c r="AA29" s="12">
        <v>625.9</v>
      </c>
      <c r="AB29" s="12">
        <v>623.20000000000005</v>
      </c>
      <c r="AC29" s="12">
        <v>626.9</v>
      </c>
      <c r="AD29" s="12">
        <v>617.6</v>
      </c>
      <c r="AE29" s="12">
        <v>625.70000000000005</v>
      </c>
      <c r="AF29" s="12">
        <v>611.6</v>
      </c>
      <c r="AG29" s="12">
        <v>616.70000000000005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617.79999999999995</v>
      </c>
      <c r="AO29" s="12">
        <v>621.5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621.29999999999995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>
        <v>620.1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621.1</v>
      </c>
      <c r="BS29" s="12">
        <v>615.29999999999995</v>
      </c>
      <c r="BT29" s="12">
        <v>618.70000000000005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</row>
    <row r="30" spans="1:77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93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>
        <v>624.1</v>
      </c>
      <c r="AE30" s="12">
        <v>617.4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622.5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>
        <v>627.4</v>
      </c>
      <c r="BI30" s="12">
        <v>621.5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</row>
    <row r="31" spans="1:77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88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627.4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</row>
    <row r="32" spans="1:77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100</v>
      </c>
      <c r="E32" s="12">
        <f t="shared" si="2"/>
        <v>12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624</v>
      </c>
      <c r="L32" s="72">
        <f t="shared" si="9"/>
        <v>625.4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624.70000000000005</v>
      </c>
      <c r="AE32" s="12">
        <v>621.20000000000005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627.1</v>
      </c>
      <c r="AK32" s="12">
        <v>627.1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624.1</v>
      </c>
      <c r="AW32" s="12" t="s">
        <v>12</v>
      </c>
      <c r="AX32" s="12" t="s">
        <v>12</v>
      </c>
      <c r="AY32" s="12" t="s">
        <v>12</v>
      </c>
      <c r="AZ32" s="12">
        <v>622</v>
      </c>
      <c r="BA32" s="12">
        <v>619.29999999999995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617.1</v>
      </c>
      <c r="BQ32" s="12">
        <v>622.4</v>
      </c>
      <c r="BR32" s="12">
        <v>618.9</v>
      </c>
      <c r="BS32" s="12">
        <v>619.6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</row>
    <row r="33" spans="1:77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96</v>
      </c>
      <c r="E33" s="12">
        <f t="shared" si="2"/>
        <v>23</v>
      </c>
      <c r="F33" s="12">
        <f t="shared" si="3"/>
        <v>5</v>
      </c>
      <c r="G33" s="71">
        <f t="shared" si="4"/>
        <v>632.29999999999995</v>
      </c>
      <c r="H33" s="71">
        <f t="shared" si="5"/>
        <v>631</v>
      </c>
      <c r="I33" s="71">
        <f t="shared" si="6"/>
        <v>629.1</v>
      </c>
      <c r="J33" s="71">
        <f t="shared" si="7"/>
        <v>629</v>
      </c>
      <c r="K33" s="71">
        <f t="shared" si="8"/>
        <v>626.9</v>
      </c>
      <c r="L33" s="72">
        <f t="shared" si="9"/>
        <v>629.66000000000008</v>
      </c>
      <c r="N33" s="12" t="s">
        <v>12</v>
      </c>
      <c r="O33" s="12" t="s">
        <v>12</v>
      </c>
      <c r="P33" s="12">
        <v>631</v>
      </c>
      <c r="Q33" s="12" t="s">
        <v>12</v>
      </c>
      <c r="R33" s="12" t="s">
        <v>12</v>
      </c>
      <c r="S33" s="12" t="s">
        <v>12</v>
      </c>
      <c r="T33" s="12">
        <v>620.29999999999995</v>
      </c>
      <c r="U33" s="12" t="s">
        <v>12</v>
      </c>
      <c r="V33" s="12">
        <v>624.29999999999995</v>
      </c>
      <c r="W33" s="12" t="s">
        <v>12</v>
      </c>
      <c r="X33" s="12" t="s">
        <v>12</v>
      </c>
      <c r="Y33" s="12">
        <v>626.70000000000005</v>
      </c>
      <c r="Z33" s="12">
        <v>629</v>
      </c>
      <c r="AA33" s="12">
        <v>626.9</v>
      </c>
      <c r="AB33" s="12">
        <v>623.70000000000005</v>
      </c>
      <c r="AC33" s="12">
        <v>629.1</v>
      </c>
      <c r="AD33" s="12">
        <v>623</v>
      </c>
      <c r="AE33" s="12">
        <v>623.1</v>
      </c>
      <c r="AF33" s="12" t="s">
        <v>12</v>
      </c>
      <c r="AG33" s="12" t="s">
        <v>12</v>
      </c>
      <c r="AH33" s="12">
        <v>622.9</v>
      </c>
      <c r="AI33" s="12">
        <v>620.70000000000005</v>
      </c>
      <c r="AJ33" s="12" t="s">
        <v>12</v>
      </c>
      <c r="AK33" s="12" t="s">
        <v>12</v>
      </c>
      <c r="AL33" s="12">
        <v>612.70000000000005</v>
      </c>
      <c r="AM33" s="12">
        <v>622.9</v>
      </c>
      <c r="AN33" s="12" t="s">
        <v>12</v>
      </c>
      <c r="AO33" s="12" t="s">
        <v>12</v>
      </c>
      <c r="AP33" s="12">
        <v>625.4</v>
      </c>
      <c r="AQ33" s="12">
        <v>624.1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632.29999999999995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>
        <v>619.29999999999995</v>
      </c>
      <c r="BI33" s="12">
        <v>622.6</v>
      </c>
      <c r="BJ33" s="12" t="s">
        <v>12</v>
      </c>
      <c r="BK33" s="12" t="s">
        <v>12</v>
      </c>
      <c r="BL33" s="12" t="s">
        <v>12</v>
      </c>
      <c r="BM33" s="12">
        <v>620.29999999999995</v>
      </c>
      <c r="BN33" s="12" t="s">
        <v>12</v>
      </c>
      <c r="BO33" s="12">
        <v>625.5</v>
      </c>
      <c r="BP33" s="12" t="s">
        <v>12</v>
      </c>
      <c r="BQ33" s="12" t="s">
        <v>12</v>
      </c>
      <c r="BR33" s="12">
        <v>620.5</v>
      </c>
      <c r="BS33" s="12">
        <v>625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</row>
    <row r="34" spans="1:77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99</v>
      </c>
      <c r="E34" s="12">
        <f t="shared" si="2"/>
        <v>23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>
        <v>622.5</v>
      </c>
      <c r="Q34" s="12" t="s">
        <v>12</v>
      </c>
      <c r="R34" s="12" t="s">
        <v>12</v>
      </c>
      <c r="S34" s="12" t="s">
        <v>12</v>
      </c>
      <c r="T34" s="12">
        <v>619.1</v>
      </c>
      <c r="U34" s="12" t="s">
        <v>12</v>
      </c>
      <c r="V34" s="12" t="s">
        <v>12</v>
      </c>
      <c r="W34" s="12" t="s">
        <v>12</v>
      </c>
      <c r="X34" s="12">
        <v>625</v>
      </c>
      <c r="Y34" s="12" t="s">
        <v>12</v>
      </c>
      <c r="Z34" s="12" t="s">
        <v>12</v>
      </c>
      <c r="AA34" s="12">
        <v>627.9</v>
      </c>
      <c r="AB34" s="12" t="s">
        <v>12</v>
      </c>
      <c r="AC34" s="12" t="s">
        <v>12</v>
      </c>
      <c r="AD34" s="12">
        <v>624.20000000000005</v>
      </c>
      <c r="AE34" s="12">
        <v>622.9</v>
      </c>
      <c r="AF34" s="12" t="s">
        <v>12</v>
      </c>
      <c r="AG34" s="12" t="s">
        <v>12</v>
      </c>
      <c r="AH34" s="12">
        <v>626.6</v>
      </c>
      <c r="AI34" s="12">
        <v>626.20000000000005</v>
      </c>
      <c r="AJ34" s="12" t="s">
        <v>12</v>
      </c>
      <c r="AK34" s="12" t="s">
        <v>12</v>
      </c>
      <c r="AL34" s="12">
        <v>626.9</v>
      </c>
      <c r="AM34" s="12">
        <v>630.4</v>
      </c>
      <c r="AN34" s="12" t="s">
        <v>12</v>
      </c>
      <c r="AO34" s="12" t="s">
        <v>12</v>
      </c>
      <c r="AP34" s="12">
        <v>630.9</v>
      </c>
      <c r="AQ34" s="12">
        <v>631.4</v>
      </c>
      <c r="AR34" s="12">
        <v>624.20000000000005</v>
      </c>
      <c r="AS34" s="12">
        <v>628.20000000000005</v>
      </c>
      <c r="AT34" s="12">
        <v>607.6</v>
      </c>
      <c r="AU34" s="12" t="s">
        <v>12</v>
      </c>
      <c r="AV34" s="12" t="s">
        <v>12</v>
      </c>
      <c r="AW34" s="12">
        <v>625.70000000000005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>
        <v>623.70000000000005</v>
      </c>
      <c r="BI34" s="12">
        <v>631.1</v>
      </c>
      <c r="BJ34" s="12" t="s">
        <v>12</v>
      </c>
      <c r="BK34" s="12" t="s">
        <v>12</v>
      </c>
      <c r="BL34" s="12" t="s">
        <v>12</v>
      </c>
      <c r="BM34" s="12">
        <v>627.5</v>
      </c>
      <c r="BN34" s="12" t="s">
        <v>12</v>
      </c>
      <c r="BO34" s="12" t="s">
        <v>12</v>
      </c>
      <c r="BP34" s="12">
        <v>631.4</v>
      </c>
      <c r="BQ34" s="12">
        <v>629.1</v>
      </c>
      <c r="BR34" s="12">
        <v>625.29999999999995</v>
      </c>
      <c r="BS34" s="12">
        <v>628.70000000000005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</row>
    <row r="35" spans="1:77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139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>
        <v>628.79999999999995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</row>
    <row r="36" spans="1:77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82</v>
      </c>
      <c r="E36" s="12">
        <f t="shared" si="2"/>
        <v>6</v>
      </c>
      <c r="F36" s="12">
        <f t="shared" si="3"/>
        <v>5</v>
      </c>
      <c r="G36" s="71">
        <f t="shared" si="4"/>
        <v>631.1</v>
      </c>
      <c r="H36" s="71">
        <f t="shared" si="5"/>
        <v>630.6</v>
      </c>
      <c r="I36" s="71">
        <f t="shared" si="6"/>
        <v>629</v>
      </c>
      <c r="J36" s="71">
        <f t="shared" si="7"/>
        <v>628.79999999999995</v>
      </c>
      <c r="K36" s="71">
        <f t="shared" si="8"/>
        <v>627.29999999999995</v>
      </c>
      <c r="L36" s="72">
        <f t="shared" si="9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>
        <v>628.79999999999995</v>
      </c>
      <c r="AY36" s="12">
        <v>626.1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>
        <v>627.29999999999995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>
        <v>631.1</v>
      </c>
      <c r="BP36" s="12" t="s">
        <v>12</v>
      </c>
      <c r="BQ36" s="12" t="s">
        <v>12</v>
      </c>
      <c r="BR36" s="12">
        <v>629</v>
      </c>
      <c r="BS36" s="12">
        <v>630.6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</row>
    <row r="37" spans="1:77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103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>
        <v>616.1</v>
      </c>
      <c r="BI37" s="12">
        <v>623.4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</row>
    <row r="38" spans="1:77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112</v>
      </c>
      <c r="E38" s="12">
        <f t="shared" si="2"/>
        <v>6</v>
      </c>
      <c r="F38" s="12">
        <f t="shared" si="3"/>
        <v>5</v>
      </c>
      <c r="G38" s="71">
        <f t="shared" si="4"/>
        <v>630.79999999999995</v>
      </c>
      <c r="H38" s="71">
        <f t="shared" si="5"/>
        <v>629.20000000000005</v>
      </c>
      <c r="I38" s="71">
        <f t="shared" si="6"/>
        <v>629</v>
      </c>
      <c r="J38" s="71">
        <f t="shared" si="7"/>
        <v>628.20000000000005</v>
      </c>
      <c r="K38" s="71">
        <f t="shared" si="8"/>
        <v>627.1</v>
      </c>
      <c r="L38" s="72">
        <f t="shared" si="9"/>
        <v>628.8599999999999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>
        <v>628.20000000000005</v>
      </c>
      <c r="BL38" s="12" t="s">
        <v>12</v>
      </c>
      <c r="BM38" s="12" t="s">
        <v>12</v>
      </c>
      <c r="BN38" s="12">
        <v>630.79999999999995</v>
      </c>
      <c r="BO38" s="12" t="s">
        <v>12</v>
      </c>
      <c r="BP38" s="12">
        <v>626.70000000000005</v>
      </c>
      <c r="BQ38" s="12">
        <v>629</v>
      </c>
      <c r="BR38" s="12">
        <v>627.1</v>
      </c>
      <c r="BS38" s="12">
        <v>629.20000000000005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</row>
    <row r="39" spans="1:77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143</v>
      </c>
      <c r="E39" s="12">
        <f t="shared" si="2"/>
        <v>9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>
        <v>625.5</v>
      </c>
      <c r="AW39" s="12" t="s">
        <v>12</v>
      </c>
      <c r="AX39" s="12">
        <v>616.70000000000005</v>
      </c>
      <c r="AY39" s="12" t="s">
        <v>12</v>
      </c>
      <c r="AZ39" s="12">
        <v>616.4</v>
      </c>
      <c r="BA39" s="12" t="s">
        <v>12</v>
      </c>
      <c r="BB39" s="12" t="s">
        <v>12</v>
      </c>
      <c r="BC39" s="12" t="s">
        <v>12</v>
      </c>
      <c r="BD39" s="12">
        <v>622.6</v>
      </c>
      <c r="BE39" s="12" t="s">
        <v>12</v>
      </c>
      <c r="BF39" s="12" t="s">
        <v>12</v>
      </c>
      <c r="BG39" s="12" t="s">
        <v>12</v>
      </c>
      <c r="BH39" s="12">
        <v>618.4</v>
      </c>
      <c r="BI39" s="12">
        <v>619.4</v>
      </c>
      <c r="BJ39" s="12" t="s">
        <v>12</v>
      </c>
      <c r="BK39" s="12" t="s">
        <v>12</v>
      </c>
      <c r="BL39" s="12">
        <v>624.70000000000005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>
        <v>625.6</v>
      </c>
      <c r="BS39" s="12">
        <v>624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</row>
    <row r="40" spans="1:77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104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>
        <v>620.6</v>
      </c>
      <c r="AE40" s="12">
        <v>619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>
        <v>620.29999999999995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>
        <v>621.1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</row>
    <row r="41" spans="1:77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141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>
        <v>626.5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</row>
    <row r="42" spans="1:77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90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>
        <v>626.4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>
        <v>622.4</v>
      </c>
      <c r="AE42" s="12">
        <v>623.5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>
        <v>619</v>
      </c>
      <c r="AV42" s="12" t="s">
        <v>12</v>
      </c>
      <c r="AW42" s="12" t="s">
        <v>12</v>
      </c>
      <c r="AX42" s="12">
        <v>622.5</v>
      </c>
      <c r="AY42" s="12">
        <v>625.1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>
        <v>622.9</v>
      </c>
      <c r="BI42" s="12">
        <v>625.20000000000005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626</v>
      </c>
      <c r="BQ42" s="12">
        <v>626.9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</row>
    <row r="43" spans="1:77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117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>
        <v>628.29999999999995</v>
      </c>
      <c r="AE43" s="12">
        <v>629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>
        <v>627.29999999999995</v>
      </c>
      <c r="BQ43" s="12">
        <v>626.29999999999995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</row>
    <row r="44" spans="1:77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98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>
        <v>618.9</v>
      </c>
      <c r="Z44" s="12">
        <v>622.1</v>
      </c>
      <c r="AA44" s="12" t="s">
        <v>12</v>
      </c>
      <c r="AB44" s="12" t="s">
        <v>12</v>
      </c>
      <c r="AC44" s="12" t="s">
        <v>12</v>
      </c>
      <c r="AD44" s="12">
        <v>628.5</v>
      </c>
      <c r="AE44" s="12">
        <v>630.1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>
        <v>628.29999999999995</v>
      </c>
      <c r="AK44" s="12">
        <v>628.5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>
        <v>626.79999999999995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>
        <v>627.5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>
        <v>624</v>
      </c>
      <c r="BO44" s="12" t="s">
        <v>12</v>
      </c>
      <c r="BP44" s="12" t="s">
        <v>12</v>
      </c>
      <c r="BQ44" s="12" t="s">
        <v>12</v>
      </c>
      <c r="BR44" s="12">
        <v>622.6</v>
      </c>
      <c r="BS44" s="12">
        <v>621.79999999999995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</row>
    <row r="45" spans="1:77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114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>
        <v>627.29999999999995</v>
      </c>
      <c r="AY45" s="12" t="s">
        <v>12</v>
      </c>
      <c r="AZ45" s="12">
        <v>623.79999999999995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>
        <v>617.1</v>
      </c>
      <c r="BI45" s="12">
        <v>615.5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>
        <v>615</v>
      </c>
      <c r="BO45" s="12" t="s">
        <v>12</v>
      </c>
      <c r="BP45" s="12">
        <v>619</v>
      </c>
      <c r="BQ45" s="12">
        <v>621.6</v>
      </c>
      <c r="BR45" s="12">
        <v>621.1</v>
      </c>
      <c r="BS45" s="12">
        <v>623.5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</row>
    <row r="46" spans="1:77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105</v>
      </c>
      <c r="E46" s="12">
        <f t="shared" ref="E46:E77" si="10">IF(COUNT(N46:BY46)=0,"", COUNT(N46:BY46))</f>
        <v>2</v>
      </c>
      <c r="F46" s="12">
        <f t="shared" si="3"/>
        <v>2</v>
      </c>
      <c r="G46" s="71">
        <f t="shared" ref="G46:G77" si="11">IFERROR(LARGE((N46:BY46),1),"")</f>
        <v>618.4</v>
      </c>
      <c r="H46" s="71">
        <f t="shared" ref="H46:H77" si="12">IFERROR(LARGE((N46:BY46),2),"")</f>
        <v>615.5</v>
      </c>
      <c r="I46" s="71" t="str">
        <f t="shared" ref="I46:I77" si="13">IFERROR(LARGE((N46:BY46),3),"")</f>
        <v/>
      </c>
      <c r="J46" s="71" t="str">
        <f t="shared" ref="J46:J77" si="14">IFERROR(LARGE((N46:BY46),4),"")</f>
        <v/>
      </c>
      <c r="K46" s="71" t="str">
        <f t="shared" ref="K46:K77" si="15">IFERROR(LARGE((N46:BY46),5),"")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>
        <v>618.4</v>
      </c>
      <c r="BI46" s="12">
        <v>615.5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</row>
    <row r="47" spans="1:77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89</v>
      </c>
      <c r="E47" s="12">
        <f t="shared" si="10"/>
        <v>11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625.5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>
        <v>623.1</v>
      </c>
      <c r="AE47" s="12">
        <v>621.5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>
        <v>629.20000000000005</v>
      </c>
      <c r="BI47" s="12">
        <v>628.5</v>
      </c>
      <c r="BJ47" s="12" t="s">
        <v>12</v>
      </c>
      <c r="BK47" s="12" t="s">
        <v>12</v>
      </c>
      <c r="BL47" s="12" t="s">
        <v>12</v>
      </c>
      <c r="BM47" s="12">
        <v>629.29999999999995</v>
      </c>
      <c r="BN47" s="12" t="s">
        <v>12</v>
      </c>
      <c r="BO47" s="12" t="s">
        <v>12</v>
      </c>
      <c r="BP47" s="12">
        <v>624.29999999999995</v>
      </c>
      <c r="BQ47" s="12">
        <v>620.70000000000005</v>
      </c>
      <c r="BR47" s="12">
        <v>627.5</v>
      </c>
      <c r="BS47" s="12">
        <v>627.6</v>
      </c>
      <c r="BT47" s="12" t="s">
        <v>12</v>
      </c>
      <c r="BU47" s="12">
        <v>625.20000000000005</v>
      </c>
      <c r="BV47" s="12" t="s">
        <v>12</v>
      </c>
      <c r="BW47" s="12" t="s">
        <v>12</v>
      </c>
      <c r="BX47" s="12" t="s">
        <v>12</v>
      </c>
      <c r="BY47" s="12" t="s">
        <v>12</v>
      </c>
    </row>
    <row r="48" spans="1:77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156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626.5</v>
      </c>
      <c r="BI48" s="12">
        <v>619.29999999999995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621</v>
      </c>
      <c r="BQ48" s="12">
        <v>623</v>
      </c>
      <c r="BR48" s="12">
        <v>624.20000000000005</v>
      </c>
      <c r="BS48" s="12">
        <v>623.9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</row>
    <row r="49" spans="1:77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80</v>
      </c>
      <c r="E49" s="12">
        <f t="shared" si="10"/>
        <v>9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>
        <v>629.1</v>
      </c>
      <c r="AM49" s="12">
        <v>633.5</v>
      </c>
      <c r="AN49" s="12">
        <v>634.1</v>
      </c>
      <c r="AO49" s="12">
        <v>627.9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>
        <v>632.70000000000005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>
        <v>631.6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630.70000000000005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630.1</v>
      </c>
      <c r="BQ49" s="12">
        <v>629.5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</row>
    <row r="50" spans="1:77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140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>
        <v>627.1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>
        <v>626.20000000000005</v>
      </c>
      <c r="BI50" s="12">
        <v>629.1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>
        <v>624.9</v>
      </c>
      <c r="BQ50" s="12">
        <v>624.4</v>
      </c>
      <c r="BR50" s="12">
        <v>625</v>
      </c>
      <c r="BS50" s="12">
        <v>626.6</v>
      </c>
      <c r="BT50" s="12">
        <v>624.9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</row>
    <row r="51" spans="1:77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170</v>
      </c>
      <c r="E51" s="12">
        <f t="shared" si="10"/>
        <v>3</v>
      </c>
      <c r="F51" s="12">
        <f t="shared" si="3"/>
        <v>3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 t="str">
        <f t="shared" si="14"/>
        <v/>
      </c>
      <c r="K51" s="71" t="str">
        <f t="shared" si="15"/>
        <v/>
      </c>
      <c r="L51" s="72">
        <f t="shared" si="9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>
        <v>625.1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626.5</v>
      </c>
      <c r="BS51" s="12">
        <v>623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</row>
    <row r="52" spans="1:77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84</v>
      </c>
      <c r="E52" s="12">
        <f t="shared" si="10"/>
        <v>8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627.4</v>
      </c>
      <c r="J52" s="71">
        <f t="shared" si="14"/>
        <v>626.79999999999995</v>
      </c>
      <c r="K52" s="71">
        <f t="shared" si="15"/>
        <v>625.5</v>
      </c>
      <c r="L52" s="72">
        <f t="shared" si="9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>
        <v>627.4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>
        <v>625.5</v>
      </c>
      <c r="AE52" s="12">
        <v>623.6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>
        <v>623.5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>
        <v>623.79999999999995</v>
      </c>
      <c r="BN52" s="12" t="s">
        <v>12</v>
      </c>
      <c r="BO52" s="12">
        <v>629.9</v>
      </c>
      <c r="BP52" s="12" t="s">
        <v>12</v>
      </c>
      <c r="BQ52" s="12" t="s">
        <v>12</v>
      </c>
      <c r="BR52" s="12">
        <v>626.79999999999995</v>
      </c>
      <c r="BS52" s="12">
        <v>628.70000000000005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</row>
    <row r="53" spans="1:77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81</v>
      </c>
      <c r="E53" s="12">
        <f t="shared" si="10"/>
        <v>16</v>
      </c>
      <c r="F53" s="12">
        <f t="shared" si="3"/>
        <v>5</v>
      </c>
      <c r="G53" s="71">
        <f t="shared" si="11"/>
        <v>630.20000000000005</v>
      </c>
      <c r="H53" s="71">
        <f t="shared" si="12"/>
        <v>629.9</v>
      </c>
      <c r="I53" s="71">
        <f t="shared" si="13"/>
        <v>629.6</v>
      </c>
      <c r="J53" s="71">
        <f t="shared" si="14"/>
        <v>629.5</v>
      </c>
      <c r="K53" s="71">
        <f t="shared" si="15"/>
        <v>628.79999999999995</v>
      </c>
      <c r="L53" s="72">
        <f t="shared" si="9"/>
        <v>629.6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623.6</v>
      </c>
      <c r="Z53" s="12">
        <v>627.79999999999995</v>
      </c>
      <c r="AA53" s="12" t="s">
        <v>12</v>
      </c>
      <c r="AB53" s="12">
        <v>628.4</v>
      </c>
      <c r="AC53" s="12">
        <v>629.9</v>
      </c>
      <c r="AD53" s="12">
        <v>628.70000000000005</v>
      </c>
      <c r="AE53" s="12">
        <v>627.20000000000005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>
        <v>628.79999999999995</v>
      </c>
      <c r="AM53" s="12">
        <v>629.5</v>
      </c>
      <c r="AN53" s="12">
        <v>630.20000000000005</v>
      </c>
      <c r="AO53" s="12">
        <v>624.9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>
        <v>627.4</v>
      </c>
      <c r="AY53" s="12">
        <v>626.29999999999995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623.5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>
        <v>626.79999999999995</v>
      </c>
      <c r="BP53" s="12" t="s">
        <v>12</v>
      </c>
      <c r="BQ53" s="12" t="s">
        <v>12</v>
      </c>
      <c r="BR53" s="12">
        <v>628.79999999999995</v>
      </c>
      <c r="BS53" s="12">
        <v>629.6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</row>
    <row r="54" spans="1:77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113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625</v>
      </c>
      <c r="AE54" s="12">
        <v>626.6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</row>
    <row r="55" spans="1:77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119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>
        <v>628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>
        <v>623.9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>
        <v>621.29999999999995</v>
      </c>
      <c r="BI55" s="12">
        <v>621.5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626.20000000000005</v>
      </c>
      <c r="BQ55" s="12">
        <v>625.20000000000005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</row>
    <row r="56" spans="1:77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83</v>
      </c>
      <c r="E56" s="12">
        <f t="shared" si="10"/>
        <v>8</v>
      </c>
      <c r="F56" s="12">
        <f t="shared" si="3"/>
        <v>5</v>
      </c>
      <c r="G56" s="71">
        <f t="shared" si="11"/>
        <v>630.9</v>
      </c>
      <c r="H56" s="71">
        <f t="shared" si="12"/>
        <v>630.20000000000005</v>
      </c>
      <c r="I56" s="71">
        <f t="shared" si="13"/>
        <v>630.1</v>
      </c>
      <c r="J56" s="71">
        <f t="shared" si="14"/>
        <v>630.1</v>
      </c>
      <c r="K56" s="71">
        <f t="shared" si="15"/>
        <v>629.4</v>
      </c>
      <c r="L56" s="72">
        <f t="shared" si="9"/>
        <v>630.14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>
        <v>630.1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>
        <v>627</v>
      </c>
      <c r="AE56" s="12">
        <v>630.9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>
        <v>630.20000000000005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>
        <v>630.1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>
        <v>627.79999999999995</v>
      </c>
      <c r="BP56" s="12" t="s">
        <v>12</v>
      </c>
      <c r="BQ56" s="12" t="s">
        <v>12</v>
      </c>
      <c r="BR56" s="12">
        <v>624</v>
      </c>
      <c r="BS56" s="12">
        <v>629.4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</row>
    <row r="57" spans="1:77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94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>
        <v>621</v>
      </c>
      <c r="AE57" s="12">
        <v>622.9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>
        <v>624.9</v>
      </c>
      <c r="BI57" s="12">
        <v>623.29999999999995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>
        <v>625.5</v>
      </c>
      <c r="BO57" s="12" t="s">
        <v>12</v>
      </c>
      <c r="BP57" s="12">
        <v>627.79999999999995</v>
      </c>
      <c r="BQ57" s="12">
        <v>627.70000000000005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</row>
    <row r="58" spans="1:77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</row>
    <row r="59" spans="1:77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</row>
    <row r="60" spans="1:77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</row>
    <row r="61" spans="1:77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</row>
    <row r="62" spans="1:77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</row>
    <row r="63" spans="1:77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</row>
    <row r="64" spans="1:77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</row>
    <row r="65" spans="1:77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</row>
    <row r="66" spans="1:77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</row>
    <row r="67" spans="1:77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</row>
    <row r="68" spans="1:77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</row>
    <row r="69" spans="1:77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</row>
    <row r="70" spans="1:77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</row>
    <row r="71" spans="1:77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</row>
    <row r="72" spans="1:77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</row>
    <row r="73" spans="1:77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</row>
    <row r="74" spans="1:77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</row>
    <row r="75" spans="1:77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</row>
    <row r="76" spans="1:77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</row>
    <row r="77" spans="1:77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</row>
    <row r="78" spans="1:77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IF(COUNT(N78:BY78)=0,"", COUNT(N78:BY78))</f>
        <v/>
      </c>
      <c r="F78" s="12" t="str">
        <f t="shared" si="22"/>
        <v/>
      </c>
      <c r="G78" s="71" t="str">
        <f t="shared" ref="G78:G83" si="25">IFERROR(LARGE((N78:BY78),1),"")</f>
        <v/>
      </c>
      <c r="H78" s="71" t="str">
        <f t="shared" ref="H78:H83" si="26">IFERROR(LARGE((N78:BY78),2),"")</f>
        <v/>
      </c>
      <c r="I78" s="71" t="str">
        <f t="shared" ref="I78:I83" si="27">IFERROR(LARGE((N78:BY78),3),"")</f>
        <v/>
      </c>
      <c r="J78" s="71" t="str">
        <f t="shared" ref="J78:J83" si="28">IFERROR(LARGE((N78:BY78),4),"")</f>
        <v/>
      </c>
      <c r="K78" s="71" t="str">
        <f t="shared" ref="K78:K83" si="29">IFERROR(LARGE((N78:BY78),5),"")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</row>
    <row r="79" spans="1:77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</row>
    <row r="80" spans="1:77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</row>
    <row r="81" spans="1:77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</row>
    <row r="82" spans="1:77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</row>
    <row r="83" spans="1:77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</row>
  </sheetData>
  <sortState xmlns:xlrd2="http://schemas.microsoft.com/office/spreadsheetml/2017/richdata2" ref="A14:BY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BY83">
    <cfRule type="containsText" dxfId="57" priority="1" operator="containsText" text="Score">
      <formula>NOT(ISERROR(SEARCH("Score",N14)))</formula>
    </cfRule>
    <cfRule type="cellIs" dxfId="56" priority="2" operator="greaterThanOrEqual">
      <formula>$K14</formula>
    </cfRule>
    <cfRule type="cellIs" dxfId="5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S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33</v>
      </c>
    </row>
    <row r="3" spans="1:45" x14ac:dyDescent="0.35">
      <c r="B3" s="2" t="str">
        <f>Summary!B2</f>
        <v>August 11,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2025</v>
      </c>
      <c r="AN11" s="64">
        <v>2025</v>
      </c>
      <c r="AO11" s="64" t="s">
        <v>15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43</v>
      </c>
      <c r="P12" s="64" t="s">
        <v>44</v>
      </c>
      <c r="Q12" s="64" t="s">
        <v>45</v>
      </c>
      <c r="R12" s="64" t="s">
        <v>45</v>
      </c>
      <c r="S12" s="64" t="s">
        <v>45</v>
      </c>
      <c r="T12" s="64" t="s">
        <v>45</v>
      </c>
      <c r="U12" s="64" t="s">
        <v>46</v>
      </c>
      <c r="V12" s="64" t="s">
        <v>39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16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49</v>
      </c>
      <c r="Q13" s="64" t="s">
        <v>108</v>
      </c>
      <c r="R13" s="64" t="s">
        <v>109</v>
      </c>
      <c r="S13" s="64" t="s">
        <v>49</v>
      </c>
      <c r="T13" s="64" t="s">
        <v>59</v>
      </c>
      <c r="U13" s="64" t="s">
        <v>56</v>
      </c>
      <c r="V13" s="64" t="s">
        <v>135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179</v>
      </c>
      <c r="AL13" s="64" t="s">
        <v>180</v>
      </c>
      <c r="AM13" s="64" t="s">
        <v>187</v>
      </c>
      <c r="AN13" s="64" t="s">
        <v>188</v>
      </c>
      <c r="AO13" s="64" t="s">
        <v>181</v>
      </c>
      <c r="AP13" s="64" t="s">
        <v>182</v>
      </c>
      <c r="AQ13" s="64" t="s">
        <v>190</v>
      </c>
      <c r="AR13" s="64" t="s">
        <v>191</v>
      </c>
      <c r="AS13" s="64" t="s">
        <v>192</v>
      </c>
    </row>
    <row r="14" spans="1:45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168</v>
      </c>
      <c r="E14">
        <f t="shared" ref="E14:E44" si="2">IF(COUNT(N14:AS14)=0,"", COUNT(N14:AS14))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IFERROR(LARGE((N14:AS14),1),"")</f>
        <v>588</v>
      </c>
      <c r="H14">
        <f t="shared" ref="H14:H44" si="5">IFERROR(LARGE((N14:AS14),2),"")</f>
        <v>586</v>
      </c>
      <c r="I14">
        <f t="shared" ref="I14:I44" si="6">IFERROR(LARGE((N14:AS14),3),"")</f>
        <v>583</v>
      </c>
      <c r="J14">
        <f t="shared" ref="J14:J44" si="7">IFERROR(LARGE((N14:AS14),4),"")</f>
        <v>577</v>
      </c>
      <c r="K14">
        <f t="shared" ref="K14:K44" si="8">IFERROR(LARGE((N14:AS14),5),"")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588</v>
      </c>
      <c r="AE14" s="12">
        <v>586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>
        <v>583</v>
      </c>
      <c r="AL14" s="12">
        <v>577</v>
      </c>
      <c r="AM14" s="12">
        <v>575</v>
      </c>
      <c r="AN14" s="12">
        <v>577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70</v>
      </c>
      <c r="E15">
        <f t="shared" si="2"/>
        <v>6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586</v>
      </c>
      <c r="J15">
        <f t="shared" si="7"/>
        <v>585</v>
      </c>
      <c r="K15">
        <f t="shared" si="8"/>
        <v>579</v>
      </c>
      <c r="L15">
        <f t="shared" si="9"/>
        <v>585.79999999999995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>
        <v>588</v>
      </c>
      <c r="AD15" s="12">
        <v>586</v>
      </c>
      <c r="AE15" s="12">
        <v>591</v>
      </c>
      <c r="AF15" s="12" t="s">
        <v>12</v>
      </c>
      <c r="AG15" s="12" t="s">
        <v>12</v>
      </c>
      <c r="AH15" s="12" t="s">
        <v>12</v>
      </c>
      <c r="AI15" s="12">
        <v>579</v>
      </c>
      <c r="AJ15" s="12" t="s">
        <v>12</v>
      </c>
      <c r="AK15" s="12" t="s">
        <v>12</v>
      </c>
      <c r="AL15" s="12" t="s">
        <v>12</v>
      </c>
      <c r="AM15" s="12">
        <v>575</v>
      </c>
      <c r="AN15" s="12">
        <v>585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66</v>
      </c>
      <c r="E16">
        <f t="shared" si="2"/>
        <v>12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588</v>
      </c>
      <c r="U16" s="12">
        <v>590</v>
      </c>
      <c r="V16" s="12" t="s">
        <v>12</v>
      </c>
      <c r="W16" s="12" t="s">
        <v>12</v>
      </c>
      <c r="X16" s="12">
        <v>583</v>
      </c>
      <c r="Y16" s="12">
        <v>578</v>
      </c>
      <c r="Z16" s="12">
        <v>586</v>
      </c>
      <c r="AA16" s="12" t="s">
        <v>12</v>
      </c>
      <c r="AB16" s="12" t="s">
        <v>12</v>
      </c>
      <c r="AC16" s="12">
        <v>588</v>
      </c>
      <c r="AD16" s="12">
        <v>586</v>
      </c>
      <c r="AE16" s="12">
        <v>586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587</v>
      </c>
      <c r="AL16" s="12">
        <v>587</v>
      </c>
      <c r="AM16" s="12">
        <v>581</v>
      </c>
      <c r="AN16" s="12">
        <v>586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74</v>
      </c>
      <c r="E17">
        <f t="shared" si="2"/>
        <v>4</v>
      </c>
      <c r="F17">
        <f t="shared" si="3"/>
        <v>4</v>
      </c>
      <c r="G17">
        <f t="shared" si="4"/>
        <v>580</v>
      </c>
      <c r="H17">
        <f t="shared" si="5"/>
        <v>576</v>
      </c>
      <c r="I17">
        <f t="shared" si="6"/>
        <v>573</v>
      </c>
      <c r="J17">
        <f t="shared" si="7"/>
        <v>568</v>
      </c>
      <c r="K17" t="str">
        <f t="shared" si="8"/>
        <v/>
      </c>
      <c r="L17" s="78">
        <f t="shared" si="9"/>
        <v>574.25</v>
      </c>
      <c r="N17" s="12" t="s">
        <v>12</v>
      </c>
      <c r="O17" s="12">
        <v>580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576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568</v>
      </c>
      <c r="AN17" s="12">
        <v>573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110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>
        <v>591</v>
      </c>
      <c r="Q18" s="12" t="s">
        <v>12</v>
      </c>
      <c r="R18" s="12" t="s">
        <v>12</v>
      </c>
      <c r="S18" s="12">
        <v>583</v>
      </c>
      <c r="T18" s="12" t="s">
        <v>12</v>
      </c>
      <c r="U18" s="12">
        <v>586</v>
      </c>
      <c r="V18" s="12" t="s">
        <v>12</v>
      </c>
      <c r="W18" s="12">
        <v>566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71</v>
      </c>
      <c r="E19">
        <f t="shared" si="2"/>
        <v>12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592</v>
      </c>
      <c r="J19">
        <f t="shared" si="7"/>
        <v>590</v>
      </c>
      <c r="K19">
        <f t="shared" si="8"/>
        <v>590</v>
      </c>
      <c r="L19" s="78">
        <f t="shared" si="9"/>
        <v>592.20000000000005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>
        <v>592</v>
      </c>
      <c r="U19" s="12">
        <v>588</v>
      </c>
      <c r="V19" s="12" t="s">
        <v>12</v>
      </c>
      <c r="W19" s="12" t="s">
        <v>12</v>
      </c>
      <c r="X19" s="12" t="s">
        <v>12</v>
      </c>
      <c r="Y19" s="12">
        <v>587</v>
      </c>
      <c r="Z19" s="12">
        <v>588</v>
      </c>
      <c r="AA19" s="12" t="s">
        <v>12</v>
      </c>
      <c r="AB19" s="12" t="s">
        <v>12</v>
      </c>
      <c r="AC19" s="12">
        <v>589</v>
      </c>
      <c r="AD19" s="12">
        <v>595</v>
      </c>
      <c r="AE19" s="12">
        <v>589</v>
      </c>
      <c r="AF19" s="12">
        <v>590</v>
      </c>
      <c r="AG19" s="12" t="s">
        <v>12</v>
      </c>
      <c r="AH19" s="12" t="s">
        <v>12</v>
      </c>
      <c r="AI19" s="12">
        <v>594</v>
      </c>
      <c r="AJ19" s="12">
        <v>590</v>
      </c>
      <c r="AK19" s="12" t="s">
        <v>12</v>
      </c>
      <c r="AL19" s="12" t="s">
        <v>12</v>
      </c>
      <c r="AM19" s="12">
        <v>586</v>
      </c>
      <c r="AN19" s="12">
        <v>584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68</v>
      </c>
      <c r="E20">
        <f t="shared" si="2"/>
        <v>13</v>
      </c>
      <c r="F20">
        <f t="shared" si="3"/>
        <v>5</v>
      </c>
      <c r="G20">
        <f t="shared" si="4"/>
        <v>597</v>
      </c>
      <c r="H20">
        <f t="shared" si="5"/>
        <v>592</v>
      </c>
      <c r="I20">
        <f t="shared" si="6"/>
        <v>591</v>
      </c>
      <c r="J20">
        <f t="shared" si="7"/>
        <v>590</v>
      </c>
      <c r="K20">
        <f t="shared" si="8"/>
        <v>589</v>
      </c>
      <c r="L20" s="78">
        <f t="shared" si="9"/>
        <v>591.79999999999995</v>
      </c>
      <c r="N20" s="12" t="s">
        <v>12</v>
      </c>
      <c r="O20" s="12">
        <v>591</v>
      </c>
      <c r="P20" s="12">
        <v>597</v>
      </c>
      <c r="Q20" s="12" t="s">
        <v>12</v>
      </c>
      <c r="R20" s="12" t="s">
        <v>12</v>
      </c>
      <c r="S20" s="12" t="s">
        <v>12</v>
      </c>
      <c r="T20" s="12">
        <v>583</v>
      </c>
      <c r="U20" s="12" t="s">
        <v>12</v>
      </c>
      <c r="V20" s="12">
        <v>588</v>
      </c>
      <c r="W20" s="12" t="s">
        <v>12</v>
      </c>
      <c r="X20" s="12">
        <v>579</v>
      </c>
      <c r="Y20" s="12">
        <v>583</v>
      </c>
      <c r="Z20" s="12">
        <v>587</v>
      </c>
      <c r="AA20" s="12" t="s">
        <v>12</v>
      </c>
      <c r="AB20" s="12" t="s">
        <v>12</v>
      </c>
      <c r="AC20" s="12">
        <v>589</v>
      </c>
      <c r="AD20" s="12" t="s">
        <v>12</v>
      </c>
      <c r="AE20" s="12" t="s">
        <v>12</v>
      </c>
      <c r="AF20" s="12">
        <v>592</v>
      </c>
      <c r="AG20" s="12" t="s">
        <v>12</v>
      </c>
      <c r="AH20" s="12" t="s">
        <v>12</v>
      </c>
      <c r="AI20" s="12">
        <v>584</v>
      </c>
      <c r="AJ20" s="12">
        <v>588</v>
      </c>
      <c r="AK20" s="12" t="s">
        <v>12</v>
      </c>
      <c r="AL20" s="12" t="s">
        <v>12</v>
      </c>
      <c r="AM20" s="12">
        <v>590</v>
      </c>
      <c r="AN20" s="12">
        <v>588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72</v>
      </c>
      <c r="E21">
        <f t="shared" si="2"/>
        <v>13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 t="s">
        <v>12</v>
      </c>
      <c r="P21" s="12" t="s">
        <v>12</v>
      </c>
      <c r="Q21" s="12">
        <v>579</v>
      </c>
      <c r="R21" s="12">
        <v>584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>
        <v>582</v>
      </c>
      <c r="AB21" s="12">
        <v>565</v>
      </c>
      <c r="AC21" s="12">
        <v>585</v>
      </c>
      <c r="AD21" s="12">
        <v>590</v>
      </c>
      <c r="AE21" s="12">
        <v>591</v>
      </c>
      <c r="AF21" s="12" t="s">
        <v>12</v>
      </c>
      <c r="AG21" s="12">
        <v>584</v>
      </c>
      <c r="AH21" s="12">
        <v>590</v>
      </c>
      <c r="AI21" s="12" t="s">
        <v>12</v>
      </c>
      <c r="AJ21" s="12" t="s">
        <v>12</v>
      </c>
      <c r="AK21" s="12">
        <v>586</v>
      </c>
      <c r="AL21" s="12">
        <v>590</v>
      </c>
      <c r="AM21" s="12">
        <v>587</v>
      </c>
      <c r="AN21" s="12">
        <v>580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64</v>
      </c>
      <c r="E22">
        <f t="shared" si="2"/>
        <v>9</v>
      </c>
      <c r="F22">
        <f t="shared" si="3"/>
        <v>5</v>
      </c>
      <c r="G22">
        <f t="shared" si="4"/>
        <v>592</v>
      </c>
      <c r="H22">
        <f t="shared" si="5"/>
        <v>584</v>
      </c>
      <c r="I22">
        <f t="shared" si="6"/>
        <v>583</v>
      </c>
      <c r="J22">
        <f t="shared" si="7"/>
        <v>582</v>
      </c>
      <c r="K22">
        <f t="shared" si="8"/>
        <v>580</v>
      </c>
      <c r="L22" s="78">
        <f t="shared" si="9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>
        <v>579</v>
      </c>
      <c r="U22" s="12">
        <v>583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580</v>
      </c>
      <c r="AD22" s="12">
        <v>582</v>
      </c>
      <c r="AE22" s="12">
        <v>592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577</v>
      </c>
      <c r="AL22" s="12">
        <v>580</v>
      </c>
      <c r="AM22" s="12">
        <v>584</v>
      </c>
      <c r="AN22" s="12">
        <v>569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77</v>
      </c>
      <c r="E23">
        <f t="shared" si="2"/>
        <v>14</v>
      </c>
      <c r="F23">
        <f t="shared" si="3"/>
        <v>5</v>
      </c>
      <c r="G23">
        <f t="shared" si="4"/>
        <v>584</v>
      </c>
      <c r="H23">
        <f t="shared" si="5"/>
        <v>581</v>
      </c>
      <c r="I23">
        <f t="shared" si="6"/>
        <v>576</v>
      </c>
      <c r="J23">
        <f t="shared" si="7"/>
        <v>574</v>
      </c>
      <c r="K23">
        <f t="shared" si="8"/>
        <v>573</v>
      </c>
      <c r="L23" s="78">
        <f t="shared" si="9"/>
        <v>577.6</v>
      </c>
      <c r="N23" s="12" t="s">
        <v>12</v>
      </c>
      <c r="O23" s="12" t="s">
        <v>12</v>
      </c>
      <c r="P23" s="12">
        <v>581</v>
      </c>
      <c r="Q23" s="12">
        <v>576</v>
      </c>
      <c r="R23" s="12">
        <v>572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584</v>
      </c>
      <c r="AB23" s="12">
        <v>539</v>
      </c>
      <c r="AC23" s="12">
        <v>570</v>
      </c>
      <c r="AD23" s="12">
        <v>573</v>
      </c>
      <c r="AE23" s="12">
        <v>571</v>
      </c>
      <c r="AF23" s="12" t="s">
        <v>12</v>
      </c>
      <c r="AG23" s="12">
        <v>571</v>
      </c>
      <c r="AH23" s="12">
        <v>574</v>
      </c>
      <c r="AI23" s="12" t="s">
        <v>12</v>
      </c>
      <c r="AJ23" s="12" t="s">
        <v>12</v>
      </c>
      <c r="AK23" s="12">
        <v>572</v>
      </c>
      <c r="AL23" s="12">
        <v>568</v>
      </c>
      <c r="AM23" s="12">
        <v>573</v>
      </c>
      <c r="AN23" s="12">
        <v>572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69</v>
      </c>
      <c r="E24">
        <f t="shared" si="2"/>
        <v>11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 t="s">
        <v>12</v>
      </c>
      <c r="P24" s="12" t="s">
        <v>12</v>
      </c>
      <c r="Q24" s="12">
        <v>581</v>
      </c>
      <c r="R24" s="12">
        <v>588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583</v>
      </c>
      <c r="AB24" s="12">
        <v>564</v>
      </c>
      <c r="AC24" s="12">
        <v>590</v>
      </c>
      <c r="AD24" s="12">
        <v>593</v>
      </c>
      <c r="AE24" s="12">
        <v>589</v>
      </c>
      <c r="AF24" s="12" t="s">
        <v>12</v>
      </c>
      <c r="AG24" s="12">
        <v>586</v>
      </c>
      <c r="AH24" s="12">
        <v>579</v>
      </c>
      <c r="AI24" s="12">
        <v>590</v>
      </c>
      <c r="AJ24" s="12">
        <v>595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62</v>
      </c>
      <c r="E25">
        <f t="shared" si="2"/>
        <v>7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587</v>
      </c>
      <c r="L25" s="78">
        <f t="shared" si="9"/>
        <v>591.79999999999995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597</v>
      </c>
      <c r="AD25" s="12">
        <v>592</v>
      </c>
      <c r="AE25" s="12">
        <v>591</v>
      </c>
      <c r="AF25" s="12" t="s">
        <v>12</v>
      </c>
      <c r="AG25" s="12" t="s">
        <v>12</v>
      </c>
      <c r="AH25" s="12" t="s">
        <v>12</v>
      </c>
      <c r="AI25" s="12">
        <v>592</v>
      </c>
      <c r="AJ25" s="12">
        <v>587</v>
      </c>
      <c r="AK25" s="12" t="s">
        <v>12</v>
      </c>
      <c r="AL25" s="12" t="s">
        <v>12</v>
      </c>
      <c r="AM25" s="12">
        <v>585</v>
      </c>
      <c r="AN25" s="12">
        <v>585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67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586</v>
      </c>
      <c r="AD26" s="12">
        <v>588</v>
      </c>
      <c r="AE26" s="12">
        <v>589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575</v>
      </c>
      <c r="AL26" s="12">
        <v>575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61</v>
      </c>
      <c r="E27">
        <f t="shared" si="2"/>
        <v>8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585</v>
      </c>
      <c r="K27">
        <f t="shared" si="8"/>
        <v>584</v>
      </c>
      <c r="L27" s="78">
        <f t="shared" si="9"/>
        <v>586.79999999999995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584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591</v>
      </c>
      <c r="AD27" s="12">
        <v>584</v>
      </c>
      <c r="AE27" s="12">
        <v>588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586</v>
      </c>
      <c r="AL27" s="12">
        <v>580</v>
      </c>
      <c r="AM27" s="12">
        <v>585</v>
      </c>
      <c r="AN27" s="12">
        <v>578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65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579</v>
      </c>
      <c r="U28" s="12">
        <v>589</v>
      </c>
      <c r="V28" s="12" t="s">
        <v>12</v>
      </c>
      <c r="W28" s="12" t="s">
        <v>12</v>
      </c>
      <c r="X28" s="12">
        <v>584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>
        <v>583</v>
      </c>
      <c r="AD28" s="12">
        <v>590</v>
      </c>
      <c r="AE28" s="12">
        <v>587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>
        <v>583</v>
      </c>
      <c r="AM28" s="12">
        <v>581</v>
      </c>
      <c r="AN28" s="12">
        <v>586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73</v>
      </c>
      <c r="E29">
        <f t="shared" si="2"/>
        <v>10</v>
      </c>
      <c r="F29">
        <f t="shared" si="3"/>
        <v>5</v>
      </c>
      <c r="G29">
        <f t="shared" si="4"/>
        <v>586</v>
      </c>
      <c r="H29">
        <f t="shared" si="5"/>
        <v>584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 t="s">
        <v>12</v>
      </c>
      <c r="P29" s="12">
        <v>586</v>
      </c>
      <c r="Q29" s="12">
        <v>578</v>
      </c>
      <c r="R29" s="12">
        <v>583</v>
      </c>
      <c r="S29" s="12" t="s">
        <v>12</v>
      </c>
      <c r="T29" s="12">
        <v>584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582</v>
      </c>
      <c r="AB29" s="12">
        <v>565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>
        <v>576</v>
      </c>
      <c r="AH29" s="12">
        <v>580</v>
      </c>
      <c r="AI29" s="12" t="s">
        <v>12</v>
      </c>
      <c r="AJ29" s="12" t="s">
        <v>12</v>
      </c>
      <c r="AK29" s="12">
        <v>581</v>
      </c>
      <c r="AL29" s="12">
        <v>567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76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 t="s">
        <v>12</v>
      </c>
      <c r="P30" s="12" t="s">
        <v>12</v>
      </c>
      <c r="Q30" s="12">
        <v>583</v>
      </c>
      <c r="R30" s="12">
        <v>577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575</v>
      </c>
      <c r="AB30" s="12">
        <v>562</v>
      </c>
      <c r="AC30" s="12">
        <v>589</v>
      </c>
      <c r="AD30" s="12">
        <v>585</v>
      </c>
      <c r="AE30" s="12">
        <v>583</v>
      </c>
      <c r="AF30" s="12" t="s">
        <v>12</v>
      </c>
      <c r="AG30" s="12">
        <v>575</v>
      </c>
      <c r="AH30" s="12">
        <v>574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576</v>
      </c>
      <c r="AN30" s="12">
        <v>573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</sheetData>
  <sortState xmlns:xlrd2="http://schemas.microsoft.com/office/spreadsheetml/2017/richdata2" ref="A14:AS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S44">
    <cfRule type="containsText" dxfId="54" priority="1" operator="containsText" text="Score">
      <formula>NOT(ISERROR(SEARCH("Score",N14)))</formula>
    </cfRule>
    <cfRule type="cellIs" dxfId="53" priority="2" operator="greaterThanOrEqual">
      <formula>$K14</formula>
    </cfRule>
    <cfRule type="cellIs" dxfId="52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S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34</v>
      </c>
    </row>
    <row r="3" spans="1:45" x14ac:dyDescent="0.35">
      <c r="B3" s="49" t="str">
        <f>Summary!B2</f>
        <v>August 11,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2026</v>
      </c>
      <c r="AJ11" s="64">
        <v>2026</v>
      </c>
      <c r="AK11" s="64">
        <v>2026</v>
      </c>
      <c r="AL11" s="64">
        <v>2026</v>
      </c>
      <c r="AM11" s="64">
        <v>2025</v>
      </c>
      <c r="AN11" s="64">
        <v>2025</v>
      </c>
      <c r="AO11" s="64" t="s">
        <v>15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45</v>
      </c>
      <c r="S12" s="64" t="s">
        <v>45</v>
      </c>
      <c r="T12" s="64" t="s">
        <v>45</v>
      </c>
      <c r="U12" s="64" t="s">
        <v>45</v>
      </c>
      <c r="V12" s="64" t="s">
        <v>46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16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49</v>
      </c>
      <c r="Q13" s="64" t="s">
        <v>49</v>
      </c>
      <c r="R13" s="64" t="s">
        <v>108</v>
      </c>
      <c r="S13" s="64" t="s">
        <v>109</v>
      </c>
      <c r="T13" s="64" t="s">
        <v>49</v>
      </c>
      <c r="U13" s="64" t="s">
        <v>59</v>
      </c>
      <c r="V13" s="64" t="s">
        <v>56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179</v>
      </c>
      <c r="AL13" s="64" t="s">
        <v>180</v>
      </c>
      <c r="AM13" s="64" t="s">
        <v>187</v>
      </c>
      <c r="AN13" s="64" t="s">
        <v>188</v>
      </c>
      <c r="AO13" s="64" t="s">
        <v>178</v>
      </c>
      <c r="AP13" s="64" t="s">
        <v>169</v>
      </c>
      <c r="AQ13" s="64" t="s">
        <v>193</v>
      </c>
      <c r="AR13" s="64" t="s">
        <v>194</v>
      </c>
      <c r="AS13" s="64" t="s">
        <v>177</v>
      </c>
    </row>
    <row r="14" spans="1:45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95</v>
      </c>
      <c r="E14">
        <f t="shared" ref="E14:E45" si="2">IF(COUNT(N14:AS14)=0,"", COUNT(N14:AS14))</f>
        <v>4</v>
      </c>
      <c r="F14">
        <f t="shared" ref="F14:F36" si="3">_xlfn.IFS(E14="","",E14=1,1,E14=2,2,E14=3,3,E14=4,4,E14=5,5,E14&gt;5,5)</f>
        <v>4</v>
      </c>
      <c r="G14">
        <f t="shared" ref="G14:G45" si="4">IFERROR(LARGE((N14:AS14),1),"")</f>
        <v>589</v>
      </c>
      <c r="H14">
        <f t="shared" ref="H14:H45" si="5">IFERROR(LARGE((N14:AS14),2),"")</f>
        <v>577</v>
      </c>
      <c r="I14">
        <f t="shared" ref="I14:I45" si="6">IFERROR(LARGE((N14:AS14),3),"")</f>
        <v>573</v>
      </c>
      <c r="J14">
        <f t="shared" ref="J14:J45" si="7">IFERROR(LARGE((N14:AS14),4),"")</f>
        <v>570</v>
      </c>
      <c r="K14" t="str">
        <f t="shared" ref="K14:K45" si="8">IFERROR(LARGE((N14:AS14),5),"")</f>
        <v/>
      </c>
      <c r="L14" s="78">
        <f t="shared" ref="L14:L36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>
        <v>573</v>
      </c>
      <c r="AB14" s="12">
        <v>570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589</v>
      </c>
      <c r="AH14" s="12">
        <v>577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126</v>
      </c>
      <c r="E15">
        <f t="shared" si="2"/>
        <v>1</v>
      </c>
      <c r="F15">
        <f t="shared" si="3"/>
        <v>1</v>
      </c>
      <c r="G15">
        <f t="shared" si="4"/>
        <v>578</v>
      </c>
      <c r="H15" t="str">
        <f t="shared" si="5"/>
        <v/>
      </c>
      <c r="I15" t="str">
        <f t="shared" si="6"/>
        <v/>
      </c>
      <c r="J15" t="str">
        <f t="shared" si="7"/>
        <v/>
      </c>
      <c r="K15" t="str">
        <f t="shared" si="8"/>
        <v/>
      </c>
      <c r="L15" s="78">
        <f t="shared" si="9"/>
        <v>578</v>
      </c>
      <c r="N15" s="12" t="s">
        <v>12</v>
      </c>
      <c r="O15" s="12" t="s">
        <v>12</v>
      </c>
      <c r="P15" s="12" t="s">
        <v>12</v>
      </c>
      <c r="Q15" s="12">
        <v>578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97</v>
      </c>
      <c r="E16">
        <f t="shared" si="2"/>
        <v>9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577</v>
      </c>
      <c r="L16" s="78">
        <f t="shared" si="9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576</v>
      </c>
      <c r="AB16" s="12">
        <v>572</v>
      </c>
      <c r="AC16" s="12">
        <v>587</v>
      </c>
      <c r="AD16" s="12">
        <v>592</v>
      </c>
      <c r="AE16" s="12">
        <v>582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580</v>
      </c>
      <c r="AL16" s="12">
        <v>573</v>
      </c>
      <c r="AM16" s="12">
        <v>577</v>
      </c>
      <c r="AN16" s="12">
        <v>575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87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>
        <v>585</v>
      </c>
      <c r="AD17" s="12">
        <v>576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584</v>
      </c>
      <c r="AL17" s="12">
        <v>574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116</v>
      </c>
      <c r="E18">
        <f t="shared" si="2"/>
        <v>5</v>
      </c>
      <c r="F18">
        <f t="shared" si="3"/>
        <v>5</v>
      </c>
      <c r="G18">
        <f t="shared" si="4"/>
        <v>590</v>
      </c>
      <c r="H18">
        <f t="shared" si="5"/>
        <v>584</v>
      </c>
      <c r="I18">
        <f t="shared" si="6"/>
        <v>577</v>
      </c>
      <c r="J18">
        <f t="shared" si="7"/>
        <v>568</v>
      </c>
      <c r="K18">
        <f t="shared" si="8"/>
        <v>567</v>
      </c>
      <c r="L18" s="78">
        <f t="shared" si="9"/>
        <v>577.20000000000005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584</v>
      </c>
      <c r="W18" s="12">
        <v>577</v>
      </c>
      <c r="X18" s="12" t="s">
        <v>12</v>
      </c>
      <c r="Y18" s="12" t="s">
        <v>12</v>
      </c>
      <c r="Z18" s="12" t="s">
        <v>12</v>
      </c>
      <c r="AA18" s="12">
        <v>567</v>
      </c>
      <c r="AB18" s="12">
        <v>568</v>
      </c>
      <c r="AC18" s="12" t="s">
        <v>12</v>
      </c>
      <c r="AD18" s="12" t="s">
        <v>12</v>
      </c>
      <c r="AE18" s="12" t="s">
        <v>12</v>
      </c>
      <c r="AF18" s="12">
        <v>590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115</v>
      </c>
      <c r="E19">
        <f t="shared" si="2"/>
        <v>4</v>
      </c>
      <c r="F19">
        <f t="shared" si="3"/>
        <v>4</v>
      </c>
      <c r="G19">
        <f t="shared" si="4"/>
        <v>579</v>
      </c>
      <c r="H19">
        <f t="shared" si="5"/>
        <v>575</v>
      </c>
      <c r="I19">
        <f t="shared" si="6"/>
        <v>568</v>
      </c>
      <c r="J19">
        <f t="shared" si="7"/>
        <v>554</v>
      </c>
      <c r="K19" t="str">
        <f t="shared" si="8"/>
        <v/>
      </c>
      <c r="L19" s="78">
        <f t="shared" si="9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>
        <v>568</v>
      </c>
      <c r="AB19" s="12">
        <v>554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>
        <v>579</v>
      </c>
      <c r="AL19" s="12">
        <v>575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165</v>
      </c>
      <c r="E20">
        <f t="shared" si="2"/>
        <v>2</v>
      </c>
      <c r="F20">
        <f t="shared" si="3"/>
        <v>2</v>
      </c>
      <c r="G20">
        <f t="shared" si="4"/>
        <v>586</v>
      </c>
      <c r="H20">
        <f t="shared" si="5"/>
        <v>509</v>
      </c>
      <c r="I20" t="str">
        <f t="shared" si="6"/>
        <v/>
      </c>
      <c r="J20" t="str">
        <f t="shared" si="7"/>
        <v/>
      </c>
      <c r="K20" t="str">
        <f t="shared" si="8"/>
        <v/>
      </c>
      <c r="L20">
        <f t="shared" si="9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586</v>
      </c>
      <c r="AD20" s="12">
        <v>509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91</v>
      </c>
      <c r="E21">
        <f t="shared" si="2"/>
        <v>2</v>
      </c>
      <c r="F21">
        <f t="shared" si="3"/>
        <v>2</v>
      </c>
      <c r="G21">
        <f t="shared" si="4"/>
        <v>588</v>
      </c>
      <c r="H21">
        <f t="shared" si="5"/>
        <v>580</v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>
        <v>580</v>
      </c>
      <c r="AL21" s="12">
        <v>588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164</v>
      </c>
      <c r="E22">
        <f t="shared" si="2"/>
        <v>7</v>
      </c>
      <c r="F22">
        <f t="shared" si="3"/>
        <v>5</v>
      </c>
      <c r="G22">
        <f t="shared" si="4"/>
        <v>590</v>
      </c>
      <c r="H22">
        <f t="shared" si="5"/>
        <v>583</v>
      </c>
      <c r="I22">
        <f t="shared" si="6"/>
        <v>582</v>
      </c>
      <c r="J22">
        <f t="shared" si="7"/>
        <v>579</v>
      </c>
      <c r="K22">
        <f t="shared" si="8"/>
        <v>575</v>
      </c>
      <c r="L22">
        <f t="shared" si="9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590</v>
      </c>
      <c r="AD22" s="12">
        <v>583</v>
      </c>
      <c r="AE22" s="12">
        <v>582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579</v>
      </c>
      <c r="AL22" s="12">
        <v>569</v>
      </c>
      <c r="AM22" s="12">
        <v>572</v>
      </c>
      <c r="AN22" s="12">
        <v>575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82</v>
      </c>
      <c r="E23">
        <f t="shared" si="2"/>
        <v>10</v>
      </c>
      <c r="F23">
        <f t="shared" si="3"/>
        <v>5</v>
      </c>
      <c r="G23">
        <f t="shared" si="4"/>
        <v>595</v>
      </c>
      <c r="H23">
        <f t="shared" si="5"/>
        <v>593</v>
      </c>
      <c r="I23">
        <f t="shared" si="6"/>
        <v>593</v>
      </c>
      <c r="J23">
        <f t="shared" si="7"/>
        <v>591</v>
      </c>
      <c r="K23">
        <f t="shared" si="8"/>
        <v>591</v>
      </c>
      <c r="L23" s="78">
        <f t="shared" si="9"/>
        <v>592.6</v>
      </c>
      <c r="N23" s="12" t="s">
        <v>12</v>
      </c>
      <c r="O23" s="12">
        <v>593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>
        <v>595</v>
      </c>
      <c r="Z23" s="12">
        <v>589</v>
      </c>
      <c r="AA23" s="12" t="s">
        <v>12</v>
      </c>
      <c r="AB23" s="12" t="s">
        <v>12</v>
      </c>
      <c r="AC23" s="12">
        <v>590</v>
      </c>
      <c r="AD23" s="12">
        <v>593</v>
      </c>
      <c r="AE23" s="12">
        <v>591</v>
      </c>
      <c r="AF23" s="12" t="s">
        <v>12</v>
      </c>
      <c r="AG23" s="12" t="s">
        <v>12</v>
      </c>
      <c r="AH23" s="12" t="s">
        <v>12</v>
      </c>
      <c r="AI23" s="12">
        <v>585</v>
      </c>
      <c r="AJ23" s="12">
        <v>591</v>
      </c>
      <c r="AK23" s="12" t="s">
        <v>12</v>
      </c>
      <c r="AL23" s="12" t="s">
        <v>12</v>
      </c>
      <c r="AM23" s="12">
        <v>581</v>
      </c>
      <c r="AN23" s="12">
        <v>587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167</v>
      </c>
      <c r="E24">
        <f t="shared" si="2"/>
        <v>8</v>
      </c>
      <c r="F24">
        <f t="shared" si="3"/>
        <v>5</v>
      </c>
      <c r="G24">
        <f t="shared" si="4"/>
        <v>586</v>
      </c>
      <c r="H24">
        <f t="shared" si="5"/>
        <v>586</v>
      </c>
      <c r="I24">
        <f t="shared" si="6"/>
        <v>584</v>
      </c>
      <c r="J24">
        <f t="shared" si="7"/>
        <v>579</v>
      </c>
      <c r="K24">
        <f t="shared" si="8"/>
        <v>578</v>
      </c>
      <c r="L24">
        <f t="shared" si="9"/>
        <v>582.6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584</v>
      </c>
      <c r="AD24" s="12">
        <v>586</v>
      </c>
      <c r="AE24" s="12">
        <v>579</v>
      </c>
      <c r="AF24" s="12">
        <v>586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>
        <v>574</v>
      </c>
      <c r="AL24" s="12">
        <v>578</v>
      </c>
      <c r="AM24" s="12">
        <v>577</v>
      </c>
      <c r="AN24" s="12">
        <v>578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112</v>
      </c>
      <c r="E25">
        <f t="shared" si="2"/>
        <v>8</v>
      </c>
      <c r="F25">
        <f t="shared" si="3"/>
        <v>5</v>
      </c>
      <c r="G25">
        <f t="shared" si="4"/>
        <v>589</v>
      </c>
      <c r="H25">
        <f t="shared" si="5"/>
        <v>588</v>
      </c>
      <c r="I25">
        <f t="shared" si="6"/>
        <v>587</v>
      </c>
      <c r="J25">
        <f t="shared" si="7"/>
        <v>587</v>
      </c>
      <c r="K25">
        <f t="shared" si="8"/>
        <v>583</v>
      </c>
      <c r="L25" s="78">
        <f t="shared" si="9"/>
        <v>586.79999999999995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588</v>
      </c>
      <c r="AD25" s="12">
        <v>589</v>
      </c>
      <c r="AE25" s="12">
        <v>587</v>
      </c>
      <c r="AF25" s="12">
        <v>572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587</v>
      </c>
      <c r="AL25" s="12">
        <v>583</v>
      </c>
      <c r="AM25" s="12">
        <v>579</v>
      </c>
      <c r="AN25" s="12">
        <v>581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90</v>
      </c>
      <c r="E26">
        <f t="shared" si="2"/>
        <v>11</v>
      </c>
      <c r="F26">
        <f t="shared" si="3"/>
        <v>5</v>
      </c>
      <c r="G26">
        <f t="shared" si="4"/>
        <v>590</v>
      </c>
      <c r="H26">
        <f t="shared" si="5"/>
        <v>584</v>
      </c>
      <c r="I26">
        <f t="shared" si="6"/>
        <v>583</v>
      </c>
      <c r="J26">
        <f t="shared" si="7"/>
        <v>582</v>
      </c>
      <c r="K26">
        <f t="shared" si="8"/>
        <v>582</v>
      </c>
      <c r="L26" s="78">
        <f t="shared" si="9"/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583</v>
      </c>
      <c r="S26" s="12">
        <v>578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>
        <v>557</v>
      </c>
      <c r="AB26" s="12">
        <v>548</v>
      </c>
      <c r="AC26" s="12">
        <v>581</v>
      </c>
      <c r="AD26" s="12">
        <v>590</v>
      </c>
      <c r="AE26" s="12">
        <v>582</v>
      </c>
      <c r="AF26" s="12" t="s">
        <v>12</v>
      </c>
      <c r="AG26" s="12">
        <v>581</v>
      </c>
      <c r="AH26" s="12">
        <v>582</v>
      </c>
      <c r="AI26" s="12" t="s">
        <v>12</v>
      </c>
      <c r="AJ26" s="12" t="s">
        <v>12</v>
      </c>
      <c r="AK26" s="12">
        <v>579</v>
      </c>
      <c r="AL26" s="12">
        <v>584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117</v>
      </c>
      <c r="E27">
        <f t="shared" si="2"/>
        <v>1</v>
      </c>
      <c r="F27">
        <f t="shared" si="3"/>
        <v>1</v>
      </c>
      <c r="G27">
        <f t="shared" si="4"/>
        <v>588</v>
      </c>
      <c r="H27" t="str">
        <f t="shared" si="5"/>
        <v/>
      </c>
      <c r="I27" t="str">
        <f t="shared" si="6"/>
        <v/>
      </c>
      <c r="J27" t="str">
        <f t="shared" si="7"/>
        <v/>
      </c>
      <c r="K27" t="str">
        <f t="shared" si="8"/>
        <v/>
      </c>
      <c r="L27">
        <f t="shared" si="9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588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98</v>
      </c>
      <c r="E28">
        <f t="shared" si="2"/>
        <v>2</v>
      </c>
      <c r="F28">
        <f t="shared" si="3"/>
        <v>2</v>
      </c>
      <c r="G28">
        <f t="shared" si="4"/>
        <v>576</v>
      </c>
      <c r="H28">
        <f t="shared" si="5"/>
        <v>567</v>
      </c>
      <c r="I28" t="str">
        <f t="shared" si="6"/>
        <v/>
      </c>
      <c r="J28" t="str">
        <f t="shared" si="7"/>
        <v/>
      </c>
      <c r="K28" t="str">
        <f t="shared" si="8"/>
        <v/>
      </c>
      <c r="L28" s="78">
        <f t="shared" si="9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>
        <v>567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>
        <v>576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114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580</v>
      </c>
      <c r="K29">
        <f t="shared" si="8"/>
        <v>578</v>
      </c>
      <c r="L29" s="78">
        <f t="shared" si="9"/>
        <v>581.6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578</v>
      </c>
      <c r="S29" s="12" t="s">
        <v>12</v>
      </c>
      <c r="T29" s="12" t="s">
        <v>12</v>
      </c>
      <c r="U29" s="12">
        <v>566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575</v>
      </c>
      <c r="AB29" s="12">
        <v>561</v>
      </c>
      <c r="AC29" s="12">
        <v>582</v>
      </c>
      <c r="AD29" s="12">
        <v>585</v>
      </c>
      <c r="AE29" s="12">
        <v>580</v>
      </c>
      <c r="AF29" s="12" t="s">
        <v>12</v>
      </c>
      <c r="AG29" s="12">
        <v>575</v>
      </c>
      <c r="AH29" s="12" t="s">
        <v>12</v>
      </c>
      <c r="AI29" s="12" t="s">
        <v>12</v>
      </c>
      <c r="AJ29" s="12" t="s">
        <v>12</v>
      </c>
      <c r="AK29" s="12">
        <v>577</v>
      </c>
      <c r="AL29" s="12">
        <v>583</v>
      </c>
      <c r="AM29" s="12">
        <v>569</v>
      </c>
      <c r="AN29" s="12">
        <v>570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89</v>
      </c>
      <c r="E30">
        <f t="shared" si="2"/>
        <v>10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578</v>
      </c>
      <c r="S30" s="12">
        <v>580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572</v>
      </c>
      <c r="AB30" s="12">
        <v>570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579</v>
      </c>
      <c r="AH30" s="12">
        <v>583</v>
      </c>
      <c r="AI30" s="12" t="s">
        <v>12</v>
      </c>
      <c r="AJ30" s="12" t="s">
        <v>12</v>
      </c>
      <c r="AK30" s="12">
        <v>571</v>
      </c>
      <c r="AL30" s="12">
        <v>577</v>
      </c>
      <c r="AM30" s="12">
        <v>569</v>
      </c>
      <c r="AN30" s="12">
        <v>568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156</v>
      </c>
      <c r="E31">
        <f t="shared" si="2"/>
        <v>2</v>
      </c>
      <c r="F31">
        <f t="shared" si="3"/>
        <v>2</v>
      </c>
      <c r="G31">
        <f t="shared" si="4"/>
        <v>584</v>
      </c>
      <c r="H31">
        <f t="shared" si="5"/>
        <v>552</v>
      </c>
      <c r="I31" t="str">
        <f t="shared" si="6"/>
        <v/>
      </c>
      <c r="J31" t="str">
        <f t="shared" si="7"/>
        <v/>
      </c>
      <c r="K31" t="str">
        <f t="shared" si="8"/>
        <v/>
      </c>
      <c r="L31">
        <f t="shared" si="9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584</v>
      </c>
      <c r="AN31" s="12">
        <v>552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80</v>
      </c>
      <c r="E32">
        <f t="shared" si="2"/>
        <v>10</v>
      </c>
      <c r="F32">
        <f t="shared" si="3"/>
        <v>5</v>
      </c>
      <c r="G32">
        <f t="shared" si="4"/>
        <v>595</v>
      </c>
      <c r="H32">
        <f t="shared" si="5"/>
        <v>592</v>
      </c>
      <c r="I32">
        <f t="shared" si="6"/>
        <v>591</v>
      </c>
      <c r="J32">
        <f t="shared" si="7"/>
        <v>590</v>
      </c>
      <c r="K32">
        <f t="shared" si="8"/>
        <v>587</v>
      </c>
      <c r="L32" s="78">
        <f t="shared" si="9"/>
        <v>591</v>
      </c>
      <c r="N32" s="12" t="s">
        <v>12</v>
      </c>
      <c r="O32" s="12">
        <v>579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>
        <v>592</v>
      </c>
      <c r="X32" s="12">
        <v>582</v>
      </c>
      <c r="Y32" s="12">
        <v>587</v>
      </c>
      <c r="Z32" s="12">
        <v>583</v>
      </c>
      <c r="AA32" s="12" t="s">
        <v>12</v>
      </c>
      <c r="AB32" s="12" t="s">
        <v>12</v>
      </c>
      <c r="AC32" s="12">
        <v>595</v>
      </c>
      <c r="AD32" s="12">
        <v>591</v>
      </c>
      <c r="AE32" s="12">
        <v>590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585</v>
      </c>
      <c r="AL32" s="12">
        <v>585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84</v>
      </c>
      <c r="E33">
        <f t="shared" si="2"/>
        <v>7</v>
      </c>
      <c r="F33">
        <f t="shared" si="3"/>
        <v>5</v>
      </c>
      <c r="G33">
        <f t="shared" si="4"/>
        <v>585</v>
      </c>
      <c r="H33">
        <f t="shared" si="5"/>
        <v>585</v>
      </c>
      <c r="I33">
        <f t="shared" si="6"/>
        <v>585</v>
      </c>
      <c r="J33">
        <f t="shared" si="7"/>
        <v>580</v>
      </c>
      <c r="K33">
        <f t="shared" si="8"/>
        <v>580</v>
      </c>
      <c r="L33" s="78">
        <f t="shared" si="9"/>
        <v>583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585</v>
      </c>
      <c r="S33" s="12">
        <v>585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580</v>
      </c>
      <c r="AH33" s="12">
        <v>585</v>
      </c>
      <c r="AI33" s="12">
        <v>579</v>
      </c>
      <c r="AJ33" s="12" t="s">
        <v>12</v>
      </c>
      <c r="AK33" s="12" t="s">
        <v>12</v>
      </c>
      <c r="AL33" s="12" t="s">
        <v>12</v>
      </c>
      <c r="AM33" s="12">
        <v>580</v>
      </c>
      <c r="AN33" s="12">
        <v>571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81</v>
      </c>
      <c r="E34">
        <f t="shared" si="2"/>
        <v>8</v>
      </c>
      <c r="F34">
        <f t="shared" si="3"/>
        <v>5</v>
      </c>
      <c r="G34">
        <f t="shared" si="4"/>
        <v>589</v>
      </c>
      <c r="H34">
        <f t="shared" si="5"/>
        <v>587</v>
      </c>
      <c r="I34">
        <f t="shared" si="6"/>
        <v>586</v>
      </c>
      <c r="J34">
        <f t="shared" si="7"/>
        <v>584</v>
      </c>
      <c r="K34">
        <f t="shared" si="8"/>
        <v>577</v>
      </c>
      <c r="L34" s="78">
        <f t="shared" si="9"/>
        <v>584.6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572</v>
      </c>
      <c r="Z34" s="12">
        <v>576</v>
      </c>
      <c r="AA34" s="12" t="s">
        <v>12</v>
      </c>
      <c r="AB34" s="12" t="s">
        <v>12</v>
      </c>
      <c r="AC34" s="12">
        <v>589</v>
      </c>
      <c r="AD34" s="12">
        <v>586</v>
      </c>
      <c r="AE34" s="12">
        <v>587</v>
      </c>
      <c r="AF34" s="12" t="s">
        <v>12</v>
      </c>
      <c r="AG34" s="12" t="s">
        <v>12</v>
      </c>
      <c r="AH34" s="12" t="s">
        <v>12</v>
      </c>
      <c r="AI34" s="12">
        <v>576</v>
      </c>
      <c r="AJ34" s="12" t="s">
        <v>12</v>
      </c>
      <c r="AK34" s="12" t="s">
        <v>12</v>
      </c>
      <c r="AL34" s="12" t="s">
        <v>12</v>
      </c>
      <c r="AM34" s="12">
        <v>584</v>
      </c>
      <c r="AN34" s="12">
        <v>577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83</v>
      </c>
      <c r="E35">
        <f t="shared" si="2"/>
        <v>7</v>
      </c>
      <c r="F35">
        <f t="shared" si="3"/>
        <v>5</v>
      </c>
      <c r="G35">
        <f t="shared" si="4"/>
        <v>592</v>
      </c>
      <c r="H35">
        <f t="shared" si="5"/>
        <v>589</v>
      </c>
      <c r="I35">
        <f t="shared" si="6"/>
        <v>583</v>
      </c>
      <c r="J35">
        <f t="shared" si="7"/>
        <v>582</v>
      </c>
      <c r="K35">
        <f t="shared" si="8"/>
        <v>580</v>
      </c>
      <c r="L35" s="78">
        <f t="shared" si="9"/>
        <v>585.20000000000005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>
        <v>592</v>
      </c>
      <c r="S35" s="12">
        <v>580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583</v>
      </c>
      <c r="Z35" s="12">
        <v>582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>
        <v>575</v>
      </c>
      <c r="AJ35" s="12" t="s">
        <v>12</v>
      </c>
      <c r="AK35" s="12" t="s">
        <v>12</v>
      </c>
      <c r="AL35" s="12" t="s">
        <v>12</v>
      </c>
      <c r="AM35" s="12">
        <v>589</v>
      </c>
      <c r="AN35" s="12">
        <v>575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166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>
        <v>585</v>
      </c>
      <c r="AD36" s="12">
        <v>587</v>
      </c>
      <c r="AE36" s="12">
        <v>575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>
        <v>586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ref="A37:A43" si="10">IF(D37="","",(RIGHT(D37,LEN(D37)-SEARCH(" ",D37,1))))</f>
        <v/>
      </c>
      <c r="B37" t="str">
        <f t="shared" ref="B37:B43" si="11">IF(D37="","",(LEFT(D37,SEARCH(" ",D37,1))))</f>
        <v/>
      </c>
      <c r="C37" s="12">
        <v>29</v>
      </c>
      <c r="E37" t="str">
        <f t="shared" si="2"/>
        <v/>
      </c>
      <c r="F37" t="str">
        <f t="shared" ref="F37:F43" si="12">_xlfn.IFS(E37="","",E37=1,1,E37=2,2,E37=3,3,E37=4,4,E37=5,5,E37&gt;5,5)</f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ref="L37:L43" si="13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0"/>
        <v/>
      </c>
      <c r="B38" t="str">
        <f t="shared" si="11"/>
        <v/>
      </c>
      <c r="C38" s="12">
        <v>30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0"/>
        <v/>
      </c>
      <c r="B39" t="str">
        <f t="shared" si="11"/>
        <v/>
      </c>
      <c r="C39" s="12">
        <v>31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si="10"/>
        <v/>
      </c>
      <c r="B40" t="str">
        <f t="shared" si="11"/>
        <v/>
      </c>
      <c r="C40" s="12">
        <v>32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0"/>
        <v/>
      </c>
      <c r="B41" t="str">
        <f t="shared" si="11"/>
        <v/>
      </c>
      <c r="C41" s="12">
        <v>33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0"/>
        <v/>
      </c>
      <c r="B42" t="str">
        <f t="shared" si="11"/>
        <v/>
      </c>
      <c r="C42" s="12">
        <v>34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0"/>
        <v/>
      </c>
      <c r="B43" t="str">
        <f t="shared" si="11"/>
        <v/>
      </c>
      <c r="C43" s="12">
        <v>35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ref="A44:A68" si="14">IF(D44="","",(RIGHT(D44,LEN(D44)-SEARCH(" ",D44,1))))</f>
        <v/>
      </c>
      <c r="B44" t="str">
        <f t="shared" ref="B44:B68" si="15">IF(D44="","",(LEFT(D44,SEARCH(" ",D44,1))))</f>
        <v/>
      </c>
      <c r="C44" s="12">
        <v>36</v>
      </c>
      <c r="E44" t="str">
        <f t="shared" si="2"/>
        <v/>
      </c>
      <c r="F44" t="str">
        <f t="shared" ref="F44:F68" si="16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68" si="17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  <row r="45" spans="1:45" x14ac:dyDescent="0.35">
      <c r="A45" t="str">
        <f t="shared" si="14"/>
        <v/>
      </c>
      <c r="B45" t="str">
        <f t="shared" si="15"/>
        <v/>
      </c>
      <c r="C45" s="12">
        <v>37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</row>
    <row r="46" spans="1:45" x14ac:dyDescent="0.35">
      <c r="A46" t="str">
        <f t="shared" si="14"/>
        <v/>
      </c>
      <c r="B46" t="str">
        <f t="shared" si="15"/>
        <v/>
      </c>
      <c r="C46" s="12">
        <v>38</v>
      </c>
      <c r="E46" t="str">
        <f t="shared" ref="E46:E68" si="18">IF(COUNT(N46:AS46)=0,"", COUNT(N46:AS46))</f>
        <v/>
      </c>
      <c r="F46" t="str">
        <f t="shared" si="16"/>
        <v/>
      </c>
      <c r="G46" t="str">
        <f t="shared" ref="G46:G68" si="19">IFERROR(LARGE((N46:AS46),1),"")</f>
        <v/>
      </c>
      <c r="H46" t="str">
        <f t="shared" ref="H46:H68" si="20">IFERROR(LARGE((N46:AS46),2),"")</f>
        <v/>
      </c>
      <c r="I46" t="str">
        <f t="shared" ref="I46:I68" si="21">IFERROR(LARGE((N46:AS46),3),"")</f>
        <v/>
      </c>
      <c r="J46" t="str">
        <f t="shared" ref="J46:J68" si="22">IFERROR(LARGE((N46:AS46),4),"")</f>
        <v/>
      </c>
      <c r="K46" t="str">
        <f t="shared" ref="K46:K68" si="23">IFERROR(LARGE((N46:AS46),5),"")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</row>
    <row r="47" spans="1:45" x14ac:dyDescent="0.35">
      <c r="A47" t="str">
        <f t="shared" si="14"/>
        <v/>
      </c>
      <c r="B47" t="str">
        <f t="shared" si="15"/>
        <v/>
      </c>
      <c r="C47" s="12">
        <v>39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</row>
    <row r="48" spans="1:45" x14ac:dyDescent="0.35">
      <c r="A48" t="str">
        <f t="shared" si="14"/>
        <v/>
      </c>
      <c r="B48" t="str">
        <f t="shared" si="15"/>
        <v/>
      </c>
      <c r="C48" s="12">
        <v>40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</row>
    <row r="49" spans="1:45" x14ac:dyDescent="0.35">
      <c r="A49" t="str">
        <f t="shared" si="14"/>
        <v/>
      </c>
      <c r="B49" t="str">
        <f t="shared" si="15"/>
        <v/>
      </c>
      <c r="C49" s="12">
        <v>41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</row>
    <row r="50" spans="1:45" x14ac:dyDescent="0.35">
      <c r="A50" t="str">
        <f t="shared" si="14"/>
        <v/>
      </c>
      <c r="B50" t="str">
        <f t="shared" si="15"/>
        <v/>
      </c>
      <c r="C50" s="12">
        <v>42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</row>
    <row r="51" spans="1:45" x14ac:dyDescent="0.35">
      <c r="A51" t="str">
        <f t="shared" si="14"/>
        <v/>
      </c>
      <c r="B51" t="str">
        <f t="shared" si="15"/>
        <v/>
      </c>
      <c r="C51" s="12">
        <v>43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</row>
    <row r="52" spans="1:45" x14ac:dyDescent="0.35">
      <c r="A52" t="str">
        <f t="shared" si="14"/>
        <v/>
      </c>
      <c r="B52" t="str">
        <f t="shared" si="15"/>
        <v/>
      </c>
      <c r="C52" s="12">
        <v>44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</row>
    <row r="53" spans="1:45" x14ac:dyDescent="0.35">
      <c r="A53" t="str">
        <f t="shared" si="14"/>
        <v/>
      </c>
      <c r="B53" t="str">
        <f t="shared" si="15"/>
        <v/>
      </c>
      <c r="C53" s="12">
        <v>45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</row>
    <row r="54" spans="1:45" x14ac:dyDescent="0.35">
      <c r="A54" t="str">
        <f t="shared" si="14"/>
        <v/>
      </c>
      <c r="B54" t="str">
        <f t="shared" si="15"/>
        <v/>
      </c>
      <c r="C54" s="12">
        <v>46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</row>
    <row r="55" spans="1:45" x14ac:dyDescent="0.35">
      <c r="A55" t="str">
        <f t="shared" si="14"/>
        <v/>
      </c>
      <c r="B55" t="str">
        <f t="shared" si="15"/>
        <v/>
      </c>
      <c r="C55" s="12">
        <v>47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</row>
    <row r="56" spans="1:45" x14ac:dyDescent="0.35">
      <c r="A56" t="str">
        <f t="shared" si="14"/>
        <v/>
      </c>
      <c r="B56" t="str">
        <f t="shared" si="15"/>
        <v/>
      </c>
      <c r="C56" s="12">
        <v>48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</row>
    <row r="57" spans="1:45" x14ac:dyDescent="0.35">
      <c r="A57" t="str">
        <f t="shared" si="14"/>
        <v/>
      </c>
      <c r="B57" t="str">
        <f t="shared" si="15"/>
        <v/>
      </c>
      <c r="C57" s="12">
        <v>49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</row>
    <row r="58" spans="1:45" x14ac:dyDescent="0.35">
      <c r="A58" t="str">
        <f t="shared" si="14"/>
        <v/>
      </c>
      <c r="B58" t="str">
        <f t="shared" si="15"/>
        <v/>
      </c>
      <c r="C58" s="12">
        <v>50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</row>
    <row r="59" spans="1:45" x14ac:dyDescent="0.35">
      <c r="A59" t="str">
        <f t="shared" si="14"/>
        <v/>
      </c>
      <c r="B59" t="str">
        <f t="shared" si="15"/>
        <v/>
      </c>
      <c r="C59" s="12">
        <v>51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</row>
    <row r="60" spans="1:45" x14ac:dyDescent="0.35">
      <c r="A60" t="str">
        <f t="shared" si="14"/>
        <v/>
      </c>
      <c r="B60" t="str">
        <f t="shared" si="15"/>
        <v/>
      </c>
      <c r="C60" s="12">
        <v>52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</row>
    <row r="61" spans="1:45" x14ac:dyDescent="0.35">
      <c r="A61" t="str">
        <f t="shared" si="14"/>
        <v/>
      </c>
      <c r="B61" t="str">
        <f t="shared" si="15"/>
        <v/>
      </c>
      <c r="C61" s="12">
        <v>53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</row>
    <row r="62" spans="1:45" x14ac:dyDescent="0.35">
      <c r="A62" t="str">
        <f t="shared" si="14"/>
        <v/>
      </c>
      <c r="B62" t="str">
        <f t="shared" si="15"/>
        <v/>
      </c>
      <c r="C62" s="12">
        <v>54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</row>
    <row r="63" spans="1:45" x14ac:dyDescent="0.35">
      <c r="A63" t="str">
        <f t="shared" si="14"/>
        <v/>
      </c>
      <c r="B63" t="str">
        <f t="shared" si="15"/>
        <v/>
      </c>
      <c r="C63" s="12">
        <v>55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</row>
    <row r="64" spans="1:45" x14ac:dyDescent="0.35">
      <c r="A64" t="str">
        <f t="shared" si="14"/>
        <v/>
      </c>
      <c r="B64" t="str">
        <f t="shared" si="15"/>
        <v/>
      </c>
      <c r="C64" s="12">
        <v>56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</row>
    <row r="65" spans="1:45" x14ac:dyDescent="0.35">
      <c r="A65" t="str">
        <f t="shared" si="14"/>
        <v/>
      </c>
      <c r="B65" t="str">
        <f t="shared" si="15"/>
        <v/>
      </c>
      <c r="C65" s="12">
        <v>57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</row>
    <row r="66" spans="1:45" x14ac:dyDescent="0.35">
      <c r="A66" t="str">
        <f t="shared" si="14"/>
        <v/>
      </c>
      <c r="B66" t="str">
        <f t="shared" si="15"/>
        <v/>
      </c>
      <c r="C66" s="12">
        <v>58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</row>
    <row r="67" spans="1:45" x14ac:dyDescent="0.35">
      <c r="A67" t="str">
        <f t="shared" si="14"/>
        <v/>
      </c>
      <c r="B67" t="str">
        <f t="shared" si="15"/>
        <v/>
      </c>
      <c r="C67" s="12">
        <v>59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</row>
    <row r="68" spans="1:45" x14ac:dyDescent="0.35">
      <c r="A68" t="str">
        <f t="shared" si="14"/>
        <v/>
      </c>
      <c r="B68" t="str">
        <f t="shared" si="15"/>
        <v/>
      </c>
      <c r="C68" s="12">
        <v>60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</row>
  </sheetData>
  <sortState xmlns:xlrd2="http://schemas.microsoft.com/office/spreadsheetml/2017/richdata2" ref="A14:AS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S68">
    <cfRule type="containsText" dxfId="51" priority="1" operator="containsText" text="Score">
      <formula>NOT(ISERROR(SEARCH("Score",N14)))</formula>
    </cfRule>
    <cfRule type="cellIs" dxfId="50" priority="2" operator="greaterThanOrEqual">
      <formula>$K14</formula>
    </cfRule>
    <cfRule type="cellIs" dxfId="49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11,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130</v>
      </c>
      <c r="J11" s="17" t="s">
        <v>24</v>
      </c>
      <c r="K11" s="18"/>
      <c r="L11" s="26">
        <f>'Women''s Air Rifle Scores'!F5</f>
        <v>629</v>
      </c>
      <c r="M11" s="80" t="s">
        <v>130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130</v>
      </c>
      <c r="J12" s="19" t="s">
        <v>25</v>
      </c>
      <c r="K12" s="20"/>
      <c r="L12" s="27">
        <f>'Women''s Air Rifle Scores'!F6</f>
        <v>627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632.64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Scores'!D15="","",'Men''s Air Rifle Scores'!D15)</f>
        <v>Gavin Barnick</v>
      </c>
      <c r="E20" s="9">
        <f>'Men''s Air Rifle Scores'!F15</f>
        <v>5</v>
      </c>
      <c r="F20" s="65">
        <f>'Men''s Air Rifle Scores'!L15</f>
        <v>630.32000000000005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630.14</v>
      </c>
    </row>
    <row r="21" spans="2:13" x14ac:dyDescent="0.35">
      <c r="B21" s="12">
        <v>4</v>
      </c>
      <c r="C21" s="11" t="str">
        <f>IF('Men''s Air Rifle Scores'!D22="","",'Men''s Air Rifle Scores'!D22)</f>
        <v>Lucas Kozeniesky</v>
      </c>
      <c r="E21" s="9">
        <f>'Men''s Air Rifle Scores'!F22</f>
        <v>5</v>
      </c>
      <c r="F21" s="65">
        <f>'Men''s Air Rifle Scores'!L22</f>
        <v>629.9</v>
      </c>
      <c r="G21" s="9"/>
      <c r="I21" s="12">
        <v>4</v>
      </c>
      <c r="J21" s="11" t="str">
        <f>IF('Women''s Air Rifle Scores'!D33="","",'Women''s Air Rifle Scores'!D33)</f>
        <v>Mackenzie Kring</v>
      </c>
      <c r="K21" s="11"/>
      <c r="L21" s="9">
        <f>'Women''s Air Rifle Scores'!F33</f>
        <v>5</v>
      </c>
      <c r="M21" s="65">
        <f>'Women''s Air Rifle Scores'!L33</f>
        <v>629.66000000000008</v>
      </c>
    </row>
    <row r="22" spans="2:13" x14ac:dyDescent="0.35">
      <c r="B22" s="12">
        <v>5</v>
      </c>
      <c r="C22" s="90" t="str">
        <f>IF('Men''s Air Rifle Scores'!D23="","",'Men''s Air Rifle Scores'!D23)</f>
        <v>Griffin Lake</v>
      </c>
      <c r="D22" s="89"/>
      <c r="E22" s="91">
        <f>'Men''s Air Rifle Scores'!F23</f>
        <v>5</v>
      </c>
      <c r="F22" s="92">
        <f>'Men''s Air Rifle Scores'!L23</f>
        <v>629.74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629.6</v>
      </c>
    </row>
    <row r="23" spans="2:13" x14ac:dyDescent="0.35">
      <c r="B23" s="12">
        <v>6</v>
      </c>
      <c r="C23" s="90" t="str">
        <f>IF('Men''s Air Rifle Scores'!D29="","",'Men''s Air Rifle Scores'!D29)</f>
        <v>Ivan Roe</v>
      </c>
      <c r="D23" s="89"/>
      <c r="E23" s="91">
        <f>'Men''s Air Rifle Scores'!F29</f>
        <v>5</v>
      </c>
      <c r="F23" s="92">
        <f>'Men''s Air Rifle Scores'!L29</f>
        <v>629.46</v>
      </c>
      <c r="G23" s="9"/>
      <c r="I23" s="12">
        <v>6</v>
      </c>
      <c r="J23" s="11" t="str">
        <f>IF('Women''s Air Rifle Scores'!D36="","",'Women''s Air Rifle Scores'!D36)</f>
        <v>Sagen Maddalena</v>
      </c>
      <c r="K23" s="11"/>
      <c r="L23" s="9">
        <f>'Women''s Air Rifle Scores'!F36</f>
        <v>5</v>
      </c>
      <c r="M23" s="65">
        <f>'Women''s Air Rifle Scores'!L36</f>
        <v>629.36</v>
      </c>
    </row>
    <row r="24" spans="2:13" x14ac:dyDescent="0.35">
      <c r="B24" s="12">
        <v>7</v>
      </c>
      <c r="C24" s="90" t="str">
        <f>IF('Men''s Air Rifle Scores'!D32="","",'Men''s Air Rifle Scores'!D32)</f>
        <v>Tim Sherry</v>
      </c>
      <c r="D24" s="89"/>
      <c r="E24" s="91">
        <f>'Men''s Air Rifle Scores'!F32</f>
        <v>5</v>
      </c>
      <c r="F24" s="92">
        <f>'Men''s Air Rifle Scores'!L32</f>
        <v>629.32000000000005</v>
      </c>
      <c r="G24" s="9"/>
      <c r="I24" s="12">
        <v>7</v>
      </c>
      <c r="J24" s="11" t="str">
        <f>IF('Women''s Air Rifle Scores'!D38="","",'Women''s Air Rifle Scores'!D38)</f>
        <v>Cecelia Ossi</v>
      </c>
      <c r="K24" s="11"/>
      <c r="L24" s="9">
        <f>'Women''s Air Rifle Scores'!F38</f>
        <v>5</v>
      </c>
      <c r="M24" s="65">
        <f>'Women''s Air Rifle Scores'!L38</f>
        <v>628.8599999999999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627.8599999999999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Scores'!D42="","",'Women''s Air Rifle Scores'!D42)</f>
        <v>Elizabeth Probst</v>
      </c>
      <c r="K31" s="11"/>
      <c r="L31" s="9">
        <f>'Women''s Air Rifle Scores'!F42</f>
        <v>5</v>
      </c>
      <c r="M31" s="65">
        <f>'Women''s Air Rifle Scores'!L42</f>
        <v>625.91999999999996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11" t="str">
        <f>IF('Men''s Air Rifle Scores'!D31="","",'Men''s Air Rifle Scores'!D31)</f>
        <v>Dan Schanebrook</v>
      </c>
      <c r="E33" s="9">
        <f>'Men''s Air Rifle Scores'!F31</f>
        <v>5</v>
      </c>
      <c r="F33" s="65">
        <f>'Men''s Air Rifle Scores'!L31</f>
        <v>622.41999999999996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</v>
      </c>
    </row>
    <row r="35" spans="2:13" x14ac:dyDescent="0.35">
      <c r="B35" s="12">
        <v>18</v>
      </c>
      <c r="C35" s="11" t="str">
        <f>IF('Men''s Air Rifle Scores'!D30="","",'Men''s Air Rifle Scores'!D30)</f>
        <v>Matt Sanchez</v>
      </c>
      <c r="E35" s="9">
        <f>'Men''s Air Rifle Scores'!F30</f>
        <v>5</v>
      </c>
      <c r="F35" s="65">
        <f>'Men''s Air Rifle Scores'!L30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83" t="str">
        <f>IF('Men''s Air Rifle Scores'!D16="","",'Men''s Air Rifle Scores'!D16)</f>
        <v>John Blanton</v>
      </c>
      <c r="D37" s="82"/>
      <c r="E37" s="84">
        <f>'Men''s Air Rifle Scores'!F16</f>
        <v>3</v>
      </c>
      <c r="F37" s="85">
        <f>'Men''s Air Rifle Scores'!L16</f>
        <v>623.6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11" t="str">
        <f>IF('Men''s Air Rifle Scores'!D26="","",'Men''s Air Rifle Scores'!D26)</f>
        <v>Scott Patterson</v>
      </c>
      <c r="E38" s="9">
        <f>'Men''s Air Rifle Scores'!F26</f>
        <v>4</v>
      </c>
      <c r="F38" s="65">
        <f>'Men''s Air Rifle Scores'!L26</f>
        <v>623.57500000000005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Scores'!D18="","",'Women''s Air Rifle Scores'!D18)</f>
        <v>Elisa Boozer</v>
      </c>
      <c r="K43" s="11"/>
      <c r="L43" s="9">
        <f>'Women''s Air Rifle Scores'!F18</f>
        <v>5</v>
      </c>
      <c r="M43" s="65">
        <f>'Women''s Air Rifle Scores'!L18</f>
        <v>622.41999999999996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Scores'!D17="","",'Women''s Air Rifle Scores'!D17)</f>
        <v>Alexa Bodrogi</v>
      </c>
      <c r="K44" s="11"/>
      <c r="L44" s="9">
        <f>'Women''s Air Rifle Scores'!F17</f>
        <v>5</v>
      </c>
      <c r="M44" s="65">
        <f>'Women''s Air Rifle Scores'!L17</f>
        <v>619.93999999999994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Scores'!D35="","",'Women''s Air Rifle Scores'!D35)</f>
        <v>Victoria Leppert</v>
      </c>
      <c r="K45" s="11"/>
      <c r="L45" s="9">
        <f>'Women''s Air Rifle Scores'!F35</f>
        <v>1</v>
      </c>
      <c r="M45" s="65">
        <f>'Women''s Air Rifle Scores'!L35</f>
        <v>628.79999999999995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Scores'!D43="","",'Women''s Air Rifle Scores'!D43)</f>
        <v>Emma Rhode</v>
      </c>
      <c r="K46" s="11"/>
      <c r="L46" s="9">
        <f>'Women''s Air Rifle Scores'!F43</f>
        <v>4</v>
      </c>
      <c r="M46" s="65">
        <f>'Women''s Air Rifle Scores'!L43</f>
        <v>627.72499999999991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Scores'!D23="","",'Women''s Air Rifle Scores'!D23)</f>
        <v>Rachael Charles</v>
      </c>
      <c r="K47" s="11"/>
      <c r="L47" s="9">
        <f>'Women''s Air Rifle Scores'!F23</f>
        <v>1</v>
      </c>
      <c r="M47" s="65">
        <f>'Women''s Air Rifle Scores'!L23</f>
        <v>627.70000000000005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Scores'!D31="","",'Women''s Air Rifle Scores'!D31)</f>
        <v>Lauren Hurley</v>
      </c>
      <c r="K48" s="11"/>
      <c r="L48" s="9">
        <f>'Women''s Air Rifle Scores'!F31</f>
        <v>1</v>
      </c>
      <c r="M48" s="65">
        <f>'Women''s Air Rifle Scores'!L31</f>
        <v>627.4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Scores'!D41="","",'Women''s Air Rifle Scores'!D41)</f>
        <v>Natalie Perrin</v>
      </c>
      <c r="K49" s="11"/>
      <c r="L49" s="9">
        <f>'Women''s Air Rifle Scores'!F41</f>
        <v>1</v>
      </c>
      <c r="M49" s="65">
        <f>'Women''s Air Rifle Scores'!L41</f>
        <v>626.5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Scores'!D19="","",'Women''s Air Rifle Scores'!D19)</f>
        <v>Marley Bowden</v>
      </c>
      <c r="K50" s="11"/>
      <c r="L50" s="9">
        <f>'Women''s Air Rifle Scores'!F19</f>
        <v>3</v>
      </c>
      <c r="M50" s="65">
        <f>'Women''s Air Rifle Scores'!L19</f>
        <v>626.4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Scores'!D54="","",'Women''s Air Rifle Scores'!D54)</f>
        <v>Anne White</v>
      </c>
      <c r="K51" s="11"/>
      <c r="L51" s="9">
        <f>'Women''s Air Rifle Scores'!F54</f>
        <v>2</v>
      </c>
      <c r="M51" s="65">
        <f>'Women''s Air Rifle Scores'!L54</f>
        <v>625.79999999999995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Scores'!D26="","",'Women''s Air Rifle Scores'!D26)</f>
        <v>Danjela DeJesus</v>
      </c>
      <c r="K52" s="11"/>
      <c r="L52" s="9">
        <f>'Women''s Air Rifle Scores'!F26</f>
        <v>3</v>
      </c>
      <c r="M52" s="65">
        <f>'Women''s Air Rifle Scores'!L26</f>
        <v>625.26666666666665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Scores'!D14="","",'Women''s Air Rifle Scores'!D14)</f>
        <v>Gabrielle Ayers</v>
      </c>
      <c r="K53" s="11"/>
      <c r="L53" s="9">
        <f>'Women''s Air Rifle Scores'!F14</f>
        <v>1</v>
      </c>
      <c r="M53" s="65">
        <f>'Women''s Air Rifle Scores'!L14</f>
        <v>625.20000000000005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Scores'!D51="","",'Women''s Air Rifle Scores'!D51)</f>
        <v>Devin Wagner</v>
      </c>
      <c r="K54" s="11"/>
      <c r="L54" s="9">
        <f>'Women''s Air Rifle Scores'!F51</f>
        <v>3</v>
      </c>
      <c r="M54" s="65">
        <f>'Women''s Air Rifle Scores'!L51</f>
        <v>624.86666666666667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Scores'!D25="","",'Women''s Air Rifle Scores'!D25)</f>
        <v>Kelsey Dardas</v>
      </c>
      <c r="K55" s="11"/>
      <c r="L55" s="9">
        <f>'Women''s Air Rifle Scores'!F25</f>
        <v>4</v>
      </c>
      <c r="M55" s="65">
        <f>'Women''s Air Rifle Scores'!L25</f>
        <v>622.45000000000005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4">
    <sortCondition descending="1" ref="M18:M44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5 C27:F27 C29:F36">
    <cfRule type="expression" dxfId="48" priority="9" stopIfTrue="1">
      <formula>AND($B18&lt;=5,$F18&gt;=$E$11)</formula>
    </cfRule>
    <cfRule type="expression" dxfId="47" priority="10">
      <formula>AND($F18&gt;=$E$12,$F18&lt;$E$11)</formula>
    </cfRule>
  </conditionalFormatting>
  <conditionalFormatting sqref="C18:F25 C27:F27 C29:F55">
    <cfRule type="expression" dxfId="46" priority="6" stopIfTrue="1">
      <formula>$F18=""</formula>
    </cfRule>
    <cfRule type="expression" dxfId="45" priority="7" stopIfTrue="1">
      <formula>$E18&lt;5</formula>
    </cfRule>
    <cfRule type="expression" dxfId="44" priority="8" stopIfTrue="1">
      <formula>$F18&lt;$E$12</formula>
    </cfRule>
  </conditionalFormatting>
  <conditionalFormatting sqref="C37:F38">
    <cfRule type="expression" dxfId="43" priority="875" stopIfTrue="1">
      <formula>AND($B39&lt;=5,$F37&gt;=$E$11)</formula>
    </cfRule>
    <cfRule type="expression" dxfId="42" priority="876">
      <formula>AND($F37&gt;=$E$12,$F37&lt;$E$11)</formula>
    </cfRule>
  </conditionalFormatting>
  <conditionalFormatting sqref="C39:F55">
    <cfRule type="expression" dxfId="41" priority="910" stopIfTrue="1">
      <formula>AND($B42&lt;=5,$F39&gt;=$E$11)</formula>
    </cfRule>
    <cfRule type="expression" dxfId="40" priority="911">
      <formula>AND($F39&gt;=$E$12,$F39&lt;$E$11)</formula>
    </cfRule>
  </conditionalFormatting>
  <conditionalFormatting sqref="J18:M27 J29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11,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111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130</v>
      </c>
      <c r="J11" s="17" t="s">
        <v>24</v>
      </c>
      <c r="K11" s="18"/>
      <c r="L11" s="53">
        <f>'Women''s Smallbore Scores'!F5</f>
        <v>589</v>
      </c>
      <c r="M11" s="80" t="s">
        <v>130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130</v>
      </c>
      <c r="J12" s="19" t="s">
        <v>25</v>
      </c>
      <c r="K12" s="20"/>
      <c r="L12" s="54">
        <f>'Women''s Smallbore Scores'!F6</f>
        <v>586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592.20000000000005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Scores'!D20="","",'Men''s Smallbore Scores'!D20)</f>
        <v>Peter Fiori</v>
      </c>
      <c r="D19" s="11"/>
      <c r="E19" s="9">
        <f>'Men''s Smallbore Scores'!F20</f>
        <v>5</v>
      </c>
      <c r="F19" s="65">
        <f>'Men''s Smallbore Scores'!L20</f>
        <v>591.79999999999995</v>
      </c>
      <c r="G19" s="9"/>
      <c r="I19" s="12">
        <v>2</v>
      </c>
      <c r="J19" s="11" t="str">
        <f>IF('Women''s Smallbore Scores'!D32="","",'Women''s Smallbore Scores'!D32)</f>
        <v>Mary Tucker</v>
      </c>
      <c r="K19" s="11"/>
      <c r="L19" s="9">
        <f>'Women''s Smallbore Scores'!F32</f>
        <v>5</v>
      </c>
      <c r="M19" s="65">
        <f>'Women''s Smallbore Scores'!L32</f>
        <v>591</v>
      </c>
    </row>
    <row r="20" spans="2:13" x14ac:dyDescent="0.35">
      <c r="B20" s="12">
        <v>3</v>
      </c>
      <c r="C20" s="11" t="str">
        <f>IF('Men''s Smallbore Scores'!D25="","",'Men''s Smallbore Scores'!D25)</f>
        <v>Ivan Roe</v>
      </c>
      <c r="D20" s="11"/>
      <c r="E20" s="9">
        <f>'Men''s Smallbore Scores'!F25</f>
        <v>5</v>
      </c>
      <c r="F20" s="65">
        <f>'Men''s Smallbore Scores'!L25</f>
        <v>591.79999999999995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586.79999999999995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585.20000000000005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584.6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Scores'!D28="","",'Men''s Smallbore Scores'!D28)</f>
        <v>Patrick Sunderman</v>
      </c>
      <c r="D24" s="11"/>
      <c r="E24" s="9">
        <f>'Men''s Smallbore Scores'!F28</f>
        <v>5</v>
      </c>
      <c r="F24" s="65">
        <f>'Men''s Smallbore Scores'!L28</f>
        <v>587.20000000000005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Scores'!D27="","",'Men''s Smallbore Scores'!D27)</f>
        <v>Tim Sherry</v>
      </c>
      <c r="D25" s="11"/>
      <c r="E25" s="9">
        <f>'Men''s Smallbore Scores'!F27</f>
        <v>5</v>
      </c>
      <c r="F25" s="65">
        <f>'Men''s Smallbore Scores'!L27</f>
        <v>586.79999999999995</v>
      </c>
      <c r="I25" s="12">
        <v>8</v>
      </c>
      <c r="J25" s="11" t="str">
        <f>IF('Women''s Smallbore Scores'!D33="","",'Women''s Smallbore Scores'!D33)</f>
        <v>Emme Walrath</v>
      </c>
      <c r="K25" s="11"/>
      <c r="L25" s="9">
        <f>'Women''s Smallbore Scores'!F33</f>
        <v>5</v>
      </c>
      <c r="M25" s="65">
        <f>'Women''s Smallbore Scores'!L33</f>
        <v>583</v>
      </c>
    </row>
    <row r="26" spans="2:13" x14ac:dyDescent="0.35">
      <c r="B26" s="12">
        <v>9</v>
      </c>
      <c r="C26" s="11" t="str">
        <f>IF('Men''s Smallbore Scores'!D15="","",'Men''s Smallbore Scores'!D15)</f>
        <v>Gavin Barnick</v>
      </c>
      <c r="D26" s="11"/>
      <c r="E26" s="9">
        <f>'Men''s Smallbore Scores'!F15</f>
        <v>5</v>
      </c>
      <c r="F26" s="65">
        <f>'Men''s Smallbore Scores'!L15</f>
        <v>585.79999999999995</v>
      </c>
      <c r="I26" s="12">
        <v>9</v>
      </c>
      <c r="J26" s="11" t="str">
        <f>IF('Women''s Smallbore Scores'!D24="","",'Women''s Smallbore Scores'!D24)</f>
        <v>Molly McGhin</v>
      </c>
      <c r="K26" s="11"/>
      <c r="L26" s="9">
        <f>'Women''s Smallbore Scores'!F24</f>
        <v>5</v>
      </c>
      <c r="M26" s="65">
        <f>'Women''s Smallbore Scores'!L24</f>
        <v>582.6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Scores'!D22="","",'Women''s Smallbore Scores'!D22)</f>
        <v>Karlie Lynn</v>
      </c>
      <c r="K27" s="11"/>
      <c r="L27" s="9">
        <f>'Women''s Smallbore Scores'!F22</f>
        <v>5</v>
      </c>
      <c r="M27" s="65">
        <f>'Women''s Smallbore Scores'!L22</f>
        <v>581.79999999999995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Scores'!D29="","",'Women''s Smallbore Scores'!D29)</f>
        <v>Carley Seabrooke</v>
      </c>
      <c r="K28" s="11"/>
      <c r="L28" s="9">
        <f>'Women''s Smallbore Scores'!F29</f>
        <v>5</v>
      </c>
      <c r="M28" s="65">
        <f>'Women''s Smallbore Scores'!L29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Tyler Wee</v>
      </c>
      <c r="D29" s="11"/>
      <c r="E29" s="9">
        <f>'Men''s Smallbore Scores'!F29</f>
        <v>5</v>
      </c>
      <c r="F29" s="65">
        <f>'Men''s Smallbore Scores'!L29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Scores'!D26="","",'Men''s Smallbore Scores'!D26)</f>
        <v>Matt Sanchez</v>
      </c>
      <c r="D30" s="11"/>
      <c r="E30" s="9">
        <f>'Men''s Smallbore Scores'!F26</f>
        <v>5</v>
      </c>
      <c r="F30" s="65">
        <f>'Men''s Smallbore Scores'!L26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577.20000000000005</v>
      </c>
    </row>
    <row r="32" spans="2:13" x14ac:dyDescent="0.35">
      <c r="B32" s="12">
        <v>15</v>
      </c>
      <c r="C32" s="11" t="str">
        <f>IF('Men''s Smallbore Scores'!D23="","",'Men''s Smallbore Scores'!D23)</f>
        <v>Jack Ogoreuc</v>
      </c>
      <c r="D32" s="11"/>
      <c r="E32" s="9">
        <f>'Men''s Smallbore Scores'!F23</f>
        <v>5</v>
      </c>
      <c r="F32" s="65">
        <f>'Men''s Smallbore Scores'!L23</f>
        <v>577.6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Scores'!D18="","",'Men''s Smallbore Scores'!D18)</f>
        <v>Jason Dardas</v>
      </c>
      <c r="D33" s="11"/>
      <c r="E33" s="9">
        <f>'Men''s Smallbore Scores'!F18</f>
        <v>4</v>
      </c>
      <c r="F33" s="65">
        <f>'Men''s Smallbore Scores'!L18</f>
        <v>581.5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4</v>
      </c>
      <c r="F34" s="65">
        <f>'Men''s Smallbore Scores'!L17</f>
        <v>574.25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C19:G20">
    <sortCondition ref="G19:G20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C18:F48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</conditionalFormatting>
  <conditionalFormatting sqref="C35:F48">
    <cfRule type="expression" dxfId="29" priority="975" stopIfTrue="1">
      <formula>AND($B38&lt;=5,$F35&gt;=$E$11)</formula>
    </cfRule>
    <cfRule type="expression" dxfId="28" priority="976">
      <formula>AND($F35&gt;=$E$12,$F35&lt;$E$11)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195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131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28" t="s">
        <v>10</v>
      </c>
      <c r="D16" s="129"/>
      <c r="E16" s="47" t="s">
        <v>14</v>
      </c>
      <c r="G16" s="109" t="s">
        <v>26</v>
      </c>
      <c r="H16" s="128" t="s">
        <v>10</v>
      </c>
      <c r="I16" s="129"/>
      <c r="J16" s="47" t="s">
        <v>14</v>
      </c>
      <c r="L16" s="109" t="s">
        <v>26</v>
      </c>
      <c r="M16" s="128" t="s">
        <v>10</v>
      </c>
      <c r="N16" s="129"/>
      <c r="O16" s="47" t="s">
        <v>14</v>
      </c>
      <c r="Q16" s="109" t="s">
        <v>26</v>
      </c>
      <c r="R16" s="128" t="s">
        <v>10</v>
      </c>
      <c r="S16" s="129"/>
      <c r="T16" s="47" t="s">
        <v>14</v>
      </c>
    </row>
    <row r="17" spans="2:20" ht="15" thickBot="1" x14ac:dyDescent="0.4">
      <c r="B17" s="111"/>
      <c r="C17" s="130"/>
      <c r="D17" s="131"/>
      <c r="E17" s="48" t="s">
        <v>13</v>
      </c>
      <c r="G17" s="111"/>
      <c r="H17" s="130"/>
      <c r="I17" s="131"/>
      <c r="J17" s="48" t="s">
        <v>13</v>
      </c>
      <c r="L17" s="111"/>
      <c r="M17" s="130"/>
      <c r="N17" s="131"/>
      <c r="O17" s="48" t="s">
        <v>13</v>
      </c>
      <c r="Q17" s="111"/>
      <c r="R17" s="130"/>
      <c r="S17" s="131"/>
      <c r="T17" s="48" t="s">
        <v>13</v>
      </c>
    </row>
    <row r="18" spans="2:20" x14ac:dyDescent="0.35">
      <c r="B18" s="44">
        <v>1</v>
      </c>
      <c r="C18" s="122" t="str">
        <f>'Air Rifle Ranking'!C18</f>
        <v>Peter Fiori</v>
      </c>
      <c r="D18" s="123"/>
      <c r="E18" s="66">
        <f>'Air Rifle Ranking'!F18</f>
        <v>632.64</v>
      </c>
      <c r="G18" s="45">
        <v>1</v>
      </c>
      <c r="H18" s="113" t="str">
        <f>'Air Rifle Ranking'!J18</f>
        <v>Mary Tucker</v>
      </c>
      <c r="I18" s="113"/>
      <c r="J18" s="67">
        <f>'Air Rifle Ranking'!M18</f>
        <v>632.5200000000001</v>
      </c>
      <c r="K18" s="9"/>
      <c r="L18" s="44">
        <v>1</v>
      </c>
      <c r="M18" s="126" t="str">
        <f>'Smallbore Ranking'!C18</f>
        <v>Jared Eddy</v>
      </c>
      <c r="N18" s="127"/>
      <c r="O18" s="76">
        <f>'Smallbore Ranking'!F18</f>
        <v>592.20000000000005</v>
      </c>
      <c r="Q18" s="44">
        <v>1</v>
      </c>
      <c r="R18" s="126" t="str">
        <f>'Smallbore Ranking'!J18</f>
        <v>Sagen Maddalena</v>
      </c>
      <c r="S18" s="127"/>
      <c r="T18" s="76">
        <f>'Smallbore Ranking'!M18</f>
        <v>592.6</v>
      </c>
    </row>
    <row r="19" spans="2:20" x14ac:dyDescent="0.35">
      <c r="B19" s="45">
        <v>2</v>
      </c>
      <c r="C19" s="120" t="str">
        <f>'Air Rifle Ranking'!C19</f>
        <v>Braden Peiser</v>
      </c>
      <c r="D19" s="121"/>
      <c r="E19" s="67">
        <f>'Air Rifle Ranking'!F19</f>
        <v>631.36</v>
      </c>
      <c r="G19" s="45">
        <v>2</v>
      </c>
      <c r="H19" s="113" t="str">
        <f>'Air Rifle Ranking'!J19</f>
        <v>Makenzie Larson</v>
      </c>
      <c r="I19" s="113"/>
      <c r="J19" s="67">
        <f>'Air Rifle Ranking'!M19</f>
        <v>631.04000000000008</v>
      </c>
      <c r="K19" s="9"/>
      <c r="L19" s="45">
        <v>2</v>
      </c>
      <c r="M19" s="124" t="str">
        <f>'Smallbore Ranking'!C19</f>
        <v>Peter Fiori</v>
      </c>
      <c r="N19" s="125"/>
      <c r="O19" s="68">
        <f>'Smallbore Ranking'!F19</f>
        <v>591.79999999999995</v>
      </c>
      <c r="Q19" s="45">
        <v>2</v>
      </c>
      <c r="R19" s="113" t="str">
        <f>'Smallbore Ranking'!J19</f>
        <v>Mary Tucker</v>
      </c>
      <c r="S19" s="113"/>
      <c r="T19" s="67">
        <f>'Smallbore Ranking'!M19</f>
        <v>591</v>
      </c>
    </row>
    <row r="20" spans="2:20" x14ac:dyDescent="0.35">
      <c r="B20" s="45">
        <v>3</v>
      </c>
      <c r="C20" s="120" t="str">
        <f>'Air Rifle Ranking'!C20</f>
        <v>Gavin Barnick</v>
      </c>
      <c r="D20" s="121"/>
      <c r="E20" s="67">
        <f>'Air Rifle Ranking'!F20</f>
        <v>630.32000000000005</v>
      </c>
      <c r="G20" s="45">
        <v>3</v>
      </c>
      <c r="H20" s="113" t="str">
        <f>'Air Rifle Ranking'!J20</f>
        <v>Katie Zaun</v>
      </c>
      <c r="I20" s="113"/>
      <c r="J20" s="67">
        <f>'Air Rifle Ranking'!M20</f>
        <v>630.14</v>
      </c>
      <c r="K20" s="9"/>
      <c r="L20" s="45">
        <v>3</v>
      </c>
      <c r="M20" s="120" t="str">
        <f>'Smallbore Ranking'!C20</f>
        <v>Ivan Roe</v>
      </c>
      <c r="N20" s="121"/>
      <c r="O20" s="67">
        <f>'Smallbore Ranking'!F20</f>
        <v>591.79999999999995</v>
      </c>
      <c r="Q20" s="45">
        <v>3</v>
      </c>
      <c r="R20" s="113" t="str">
        <f>'Smallbore Ranking'!J20</f>
        <v>Cecelia Ossi</v>
      </c>
      <c r="S20" s="113"/>
      <c r="T20" s="67">
        <f>'Smallbore Ranking'!M20</f>
        <v>586.79999999999995</v>
      </c>
    </row>
    <row r="21" spans="2:20" x14ac:dyDescent="0.35">
      <c r="B21" s="45">
        <v>4</v>
      </c>
      <c r="C21" s="124" t="str">
        <f>'Air Rifle Ranking'!C21</f>
        <v>Lucas Kozeniesky</v>
      </c>
      <c r="D21" s="125"/>
      <c r="E21" s="68">
        <f>'Air Rifle Ranking'!F21</f>
        <v>629.9</v>
      </c>
      <c r="G21" s="45">
        <v>4</v>
      </c>
      <c r="H21" s="113" t="str">
        <f>'Air Rifle Ranking'!J21</f>
        <v>Mackenzie Kring</v>
      </c>
      <c r="I21" s="113"/>
      <c r="J21" s="67">
        <f>'Air Rifle Ranking'!M21</f>
        <v>629.66000000000008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591.4</v>
      </c>
      <c r="Q21" s="45">
        <v>4</v>
      </c>
      <c r="R21" s="113" t="str">
        <f>'Smallbore Ranking'!J21</f>
        <v>Katie Zaun</v>
      </c>
      <c r="S21" s="113"/>
      <c r="T21" s="67">
        <f>'Smallbore Ranking'!M21</f>
        <v>585.20000000000005</v>
      </c>
    </row>
    <row r="22" spans="2:20" x14ac:dyDescent="0.35">
      <c r="B22" s="45">
        <v>5</v>
      </c>
      <c r="C22" s="120" t="str">
        <f>'Air Rifle Ranking'!C22</f>
        <v>Griffin Lake</v>
      </c>
      <c r="D22" s="121"/>
      <c r="E22" s="67">
        <f>'Air Rifle Ranking'!F22</f>
        <v>629.74</v>
      </c>
      <c r="G22" s="45">
        <v>5</v>
      </c>
      <c r="H22" s="113" t="str">
        <f>'Air Rifle Ranking'!J22</f>
        <v>Ali Weisz</v>
      </c>
      <c r="I22" s="113"/>
      <c r="J22" s="67">
        <f>'Air Rifle Ranking'!M22</f>
        <v>629.6</v>
      </c>
      <c r="L22" s="45">
        <v>5</v>
      </c>
      <c r="M22" s="120" t="str">
        <f>'Smallbore Ranking'!C22</f>
        <v>Griffin Lake</v>
      </c>
      <c r="N22" s="121"/>
      <c r="O22" s="67">
        <f>'Smallbore Ranking'!F22</f>
        <v>589.6</v>
      </c>
      <c r="Q22" s="45">
        <v>5</v>
      </c>
      <c r="R22" s="113" t="str">
        <f>'Smallbore Ranking'!J22</f>
        <v>Ali Weisz</v>
      </c>
      <c r="S22" s="113"/>
      <c r="T22" s="67">
        <f>'Smallbore Ranking'!M22</f>
        <v>584.6</v>
      </c>
    </row>
    <row r="23" spans="2:20" x14ac:dyDescent="0.35">
      <c r="B23" s="93">
        <v>6</v>
      </c>
      <c r="C23" s="134" t="str">
        <f>'Air Rifle Ranking'!C23</f>
        <v>Ivan Roe</v>
      </c>
      <c r="D23" s="135"/>
      <c r="E23" s="94">
        <f>'Air Rifle Ranking'!F23</f>
        <v>629.46</v>
      </c>
      <c r="G23" s="45">
        <v>6</v>
      </c>
      <c r="H23" s="113" t="str">
        <f>'Air Rifle Ranking'!J23</f>
        <v>Sagen Maddalena</v>
      </c>
      <c r="I23" s="113"/>
      <c r="J23" s="67">
        <f>'Air Rifle Ranking'!M23</f>
        <v>629.36</v>
      </c>
      <c r="L23" s="45">
        <v>6</v>
      </c>
      <c r="M23" s="120" t="str">
        <f>'Smallbore Ranking'!C23</f>
        <v>Levi Clark</v>
      </c>
      <c r="N23" s="121"/>
      <c r="O23" s="67">
        <f>'Smallbore Ranking'!F23</f>
        <v>588</v>
      </c>
      <c r="Q23" s="45">
        <v>6</v>
      </c>
      <c r="R23" s="113" t="str">
        <f>'Smallbore Ranking'!J23</f>
        <v>Elizabeth Probst</v>
      </c>
      <c r="S23" s="113"/>
      <c r="T23" s="67">
        <f>'Smallbore Ranking'!M23</f>
        <v>584.20000000000005</v>
      </c>
    </row>
    <row r="24" spans="2:20" x14ac:dyDescent="0.35">
      <c r="B24" s="93">
        <v>7</v>
      </c>
      <c r="C24" s="134" t="str">
        <f>'Air Rifle Ranking'!C24</f>
        <v>Tim Sherry</v>
      </c>
      <c r="D24" s="135"/>
      <c r="E24" s="94">
        <f>'Air Rifle Ranking'!F24</f>
        <v>629.32000000000005</v>
      </c>
      <c r="G24" s="45">
        <v>7</v>
      </c>
      <c r="H24" s="113" t="str">
        <f>'Air Rifle Ranking'!J24</f>
        <v>Cecelia Ossi</v>
      </c>
      <c r="I24" s="113"/>
      <c r="J24" s="67">
        <f>'Air Rifle Ranking'!M24</f>
        <v>628.8599999999999</v>
      </c>
      <c r="L24" s="45">
        <v>7</v>
      </c>
      <c r="M24" s="124" t="str">
        <f>'Smallbore Ranking'!C24</f>
        <v>Patrick Sunderman</v>
      </c>
      <c r="N24" s="125"/>
      <c r="O24" s="68">
        <f>'Smallbore Ranking'!F24</f>
        <v>587.20000000000005</v>
      </c>
      <c r="Q24" s="45">
        <v>7</v>
      </c>
      <c r="R24" s="113" t="str">
        <f>'Smallbore Ranking'!J24</f>
        <v>Ashlyn Blake</v>
      </c>
      <c r="S24" s="113"/>
      <c r="T24" s="67">
        <f>'Smallbore Ranking'!M24</f>
        <v>583.6</v>
      </c>
    </row>
    <row r="25" spans="2:20" x14ac:dyDescent="0.35">
      <c r="B25" s="93">
        <v>8</v>
      </c>
      <c r="C25" s="134" t="str">
        <f>'Air Rifle Ranking'!C25</f>
        <v>Rylan Kissell</v>
      </c>
      <c r="D25" s="135"/>
      <c r="E25" s="94">
        <f>'Air Rifle Ranking'!F25</f>
        <v>629.06000000000006</v>
      </c>
      <c r="G25" s="45">
        <v>8</v>
      </c>
      <c r="H25" s="113" t="str">
        <f>'Air Rifle Ranking'!J25</f>
        <v>Elizabeth Schmeltzer</v>
      </c>
      <c r="I25" s="113"/>
      <c r="J25" s="67">
        <f>'Air Rifle Ranking'!M25</f>
        <v>628.57999999999993</v>
      </c>
      <c r="L25" s="45">
        <v>8</v>
      </c>
      <c r="M25" s="113" t="str">
        <f>'Smallbore Ranking'!C25</f>
        <v>Tim Sherry</v>
      </c>
      <c r="N25" s="113"/>
      <c r="O25" s="67">
        <f>'Smallbore Ranking'!F25</f>
        <v>586.79999999999995</v>
      </c>
      <c r="Q25" s="45">
        <v>8</v>
      </c>
      <c r="R25" s="113" t="str">
        <f>'Smallbore Ranking'!J25</f>
        <v>Emme Walrath</v>
      </c>
      <c r="S25" s="113"/>
      <c r="T25" s="67">
        <f>'Smallbore Ranking'!M25</f>
        <v>583</v>
      </c>
    </row>
    <row r="26" spans="2:20" x14ac:dyDescent="0.35">
      <c r="B26" s="93">
        <v>9</v>
      </c>
      <c r="C26" s="134" t="str">
        <f>'Air Rifle Ranking'!C26</f>
        <v>Brandon Muske</v>
      </c>
      <c r="D26" s="135"/>
      <c r="E26" s="94">
        <f>'Air Rifle Ranking'!F26</f>
        <v>629</v>
      </c>
      <c r="G26" s="45">
        <v>9</v>
      </c>
      <c r="H26" s="113" t="str">
        <f>'Air Rifle Ranking'!J26</f>
        <v>Elijah Spencer</v>
      </c>
      <c r="I26" s="113"/>
      <c r="J26" s="67">
        <f>'Air Rifle Ranking'!M26</f>
        <v>628.41999999999996</v>
      </c>
      <c r="L26" s="45">
        <v>9</v>
      </c>
      <c r="M26" s="113" t="str">
        <f>'Smallbore Ranking'!C26</f>
        <v>Gavin Barnick</v>
      </c>
      <c r="N26" s="113"/>
      <c r="O26" s="67">
        <f>'Smallbore Ranking'!F26</f>
        <v>585.79999999999995</v>
      </c>
      <c r="Q26" s="45">
        <v>9</v>
      </c>
      <c r="R26" s="113" t="str">
        <f>'Smallbore Ranking'!J26</f>
        <v>Molly McGhin</v>
      </c>
      <c r="S26" s="113"/>
      <c r="T26" s="67">
        <f>'Smallbore Ranking'!M26</f>
        <v>582.6</v>
      </c>
    </row>
    <row r="27" spans="2:20" x14ac:dyDescent="0.35">
      <c r="B27" s="86">
        <v>10</v>
      </c>
      <c r="C27" s="132" t="str">
        <f>'Air Rifle Ranking'!C27</f>
        <v>Jared Eddy</v>
      </c>
      <c r="D27" s="133"/>
      <c r="E27" s="87">
        <f>'Air Rifle Ranking'!F27</f>
        <v>627.8599999999999</v>
      </c>
      <c r="G27" s="45">
        <v>10</v>
      </c>
      <c r="H27" s="113" t="str">
        <f>'Air Rifle Ranking'!J27</f>
        <v>Emme Walrath</v>
      </c>
      <c r="I27" s="113"/>
      <c r="J27" s="67">
        <f>'Air Rifle Ranking'!M27</f>
        <v>627.66000000000008</v>
      </c>
      <c r="L27" s="45">
        <v>10</v>
      </c>
      <c r="M27" s="113" t="str">
        <f>'Smallbore Ranking'!C27</f>
        <v>Brandon Muske</v>
      </c>
      <c r="N27" s="113"/>
      <c r="O27" s="67">
        <f>'Smallbore Ranking'!F27</f>
        <v>584.20000000000005</v>
      </c>
      <c r="Q27" s="45">
        <v>10</v>
      </c>
      <c r="R27" s="113" t="str">
        <f>'Smallbore Ranking'!J27</f>
        <v>Karlie Lynn</v>
      </c>
      <c r="S27" s="113"/>
      <c r="T27" s="67">
        <f>'Smallbore Ranking'!M27</f>
        <v>581.79999999999995</v>
      </c>
    </row>
    <row r="28" spans="2:20" x14ac:dyDescent="0.35">
      <c r="B28" s="86">
        <v>11</v>
      </c>
      <c r="C28" s="132" t="str">
        <f>'Air Rifle Ranking'!C28</f>
        <v>Levi Clark</v>
      </c>
      <c r="D28" s="133"/>
      <c r="E28" s="87">
        <f>'Air Rifle Ranking'!F28</f>
        <v>627.31999999999994</v>
      </c>
      <c r="G28" s="86">
        <v>11</v>
      </c>
      <c r="H28" s="136" t="str">
        <f>'Air Rifle Ranking'!J28</f>
        <v>Ashlyn Blake</v>
      </c>
      <c r="I28" s="136"/>
      <c r="J28" s="87">
        <f>'Air Rifle Ranking'!M28</f>
        <v>627.36</v>
      </c>
      <c r="L28" s="45">
        <v>11</v>
      </c>
      <c r="M28" s="113" t="str">
        <f>'Smallbore Ranking'!C28</f>
        <v>Jacob Wisman</v>
      </c>
      <c r="N28" s="113"/>
      <c r="O28" s="67">
        <f>'Smallbore Ranking'!F28</f>
        <v>583.4</v>
      </c>
      <c r="Q28" s="45">
        <v>11</v>
      </c>
      <c r="R28" s="113" t="str">
        <f>'Smallbore Ranking'!J28</f>
        <v>Carley Seabrooke</v>
      </c>
      <c r="S28" s="113"/>
      <c r="T28" s="67">
        <f>'Smallbore Ranking'!M28</f>
        <v>581.6</v>
      </c>
    </row>
    <row r="29" spans="2:20" x14ac:dyDescent="0.35">
      <c r="B29" s="45">
        <v>12</v>
      </c>
      <c r="C29" s="120" t="str">
        <f>'Air Rifle Ranking'!C29</f>
        <v>Jacob Wisman</v>
      </c>
      <c r="D29" s="121"/>
      <c r="E29" s="67">
        <f>'Air Rifle Ranking'!F29</f>
        <v>625.91999999999985</v>
      </c>
      <c r="G29" s="45">
        <v>12</v>
      </c>
      <c r="H29" s="113" t="str">
        <f>'Air Rifle Ranking'!J29</f>
        <v>Carlee Valenta</v>
      </c>
      <c r="I29" s="113"/>
      <c r="J29" s="67">
        <f>'Air Rifle Ranking'!M29</f>
        <v>626.79999999999995</v>
      </c>
      <c r="L29" s="45">
        <v>12</v>
      </c>
      <c r="M29" s="113" t="str">
        <f>'Smallbore Ranking'!C29</f>
        <v>Tyler Wee</v>
      </c>
      <c r="N29" s="113"/>
      <c r="O29" s="67">
        <f>'Smallbore Ranking'!F29</f>
        <v>583.20000000000005</v>
      </c>
      <c r="Q29" s="45">
        <v>12</v>
      </c>
      <c r="R29" s="113" t="str">
        <f>'Smallbore Ranking'!J29</f>
        <v>Gabriella Zych</v>
      </c>
      <c r="S29" s="113"/>
      <c r="T29" s="67">
        <f>'Smallbore Ranking'!M29</f>
        <v>581.6</v>
      </c>
    </row>
    <row r="30" spans="2:20" x14ac:dyDescent="0.35">
      <c r="B30" s="45">
        <v>13</v>
      </c>
      <c r="C30" s="120" t="str">
        <f>'Air Rifle Ranking'!C30</f>
        <v>Tyler Wee</v>
      </c>
      <c r="D30" s="121"/>
      <c r="E30" s="67">
        <f>'Air Rifle Ranking'!F30</f>
        <v>625.72</v>
      </c>
      <c r="G30" s="45">
        <v>13</v>
      </c>
      <c r="H30" s="113" t="str">
        <f>'Air Rifle Ranking'!J30</f>
        <v>Isabella Baldwin</v>
      </c>
      <c r="I30" s="113"/>
      <c r="J30" s="67">
        <f>'Air Rifle Ranking'!M30</f>
        <v>626.09999999999991</v>
      </c>
      <c r="L30" s="45">
        <v>13</v>
      </c>
      <c r="M30" s="113" t="str">
        <f>'Smallbore Ranking'!C30</f>
        <v>Matt Sanchez</v>
      </c>
      <c r="N30" s="113"/>
      <c r="O30" s="67">
        <f>'Smallbore Ranking'!F30</f>
        <v>582.6</v>
      </c>
      <c r="Q30" s="45">
        <v>13</v>
      </c>
      <c r="R30" s="113" t="str">
        <f>'Smallbore Ranking'!J30</f>
        <v>Elijah Spencer</v>
      </c>
      <c r="S30" s="113"/>
      <c r="T30" s="67">
        <f>'Smallbore Ranking'!M30</f>
        <v>579.4</v>
      </c>
    </row>
    <row r="31" spans="2:20" x14ac:dyDescent="0.35">
      <c r="B31" s="45">
        <v>14</v>
      </c>
      <c r="C31" s="120" t="str">
        <f>'Air Rifle Ranking'!C31</f>
        <v>Sam Adkins</v>
      </c>
      <c r="D31" s="121"/>
      <c r="E31" s="67">
        <f>'Air Rifle Ranking'!F31</f>
        <v>624.83999999999992</v>
      </c>
      <c r="G31" s="45">
        <v>14</v>
      </c>
      <c r="H31" s="113" t="str">
        <f>'Air Rifle Ranking'!J31</f>
        <v>Elizabeth Probst</v>
      </c>
      <c r="I31" s="113"/>
      <c r="J31" s="67">
        <f>'Air Rifle Ranking'!M31</f>
        <v>625.91999999999996</v>
      </c>
      <c r="L31" s="45">
        <v>14</v>
      </c>
      <c r="M31" s="113" t="str">
        <f>'Smallbore Ranking'!C31</f>
        <v>Samuel Adkins</v>
      </c>
      <c r="N31" s="113"/>
      <c r="O31" s="67">
        <f>'Smallbore Ranking'!F31</f>
        <v>582.20000000000005</v>
      </c>
      <c r="Q31" s="45">
        <v>14</v>
      </c>
      <c r="R31" s="113" t="str">
        <f>'Smallbore Ranking'!J31</f>
        <v>Kelsey Dardas</v>
      </c>
      <c r="S31" s="113"/>
      <c r="T31" s="67">
        <f>'Smallbore Ranking'!M31</f>
        <v>577.20000000000005</v>
      </c>
    </row>
    <row r="32" spans="2:20" x14ac:dyDescent="0.35">
      <c r="B32" s="45">
        <v>15</v>
      </c>
      <c r="C32" s="120" t="str">
        <f>'Air Rifle Ranking'!C32</f>
        <v>Teagan Perkowski</v>
      </c>
      <c r="D32" s="121"/>
      <c r="E32" s="67">
        <f>'Air Rifle Ranking'!F32</f>
        <v>623.06000000000006</v>
      </c>
      <c r="G32" s="45">
        <v>15</v>
      </c>
      <c r="H32" s="113" t="str">
        <f>'Air Rifle Ranking'!J32</f>
        <v>Gabriela Zych</v>
      </c>
      <c r="I32" s="113"/>
      <c r="J32" s="67">
        <f>'Air Rifle Ranking'!M32</f>
        <v>625.83999999999992</v>
      </c>
      <c r="L32" s="45">
        <v>15</v>
      </c>
      <c r="M32" s="113" t="str">
        <f>'Smallbore Ranking'!C32</f>
        <v>Jack Ogoreuc</v>
      </c>
      <c r="N32" s="113"/>
      <c r="O32" s="67">
        <f>'Smallbore Ranking'!F32</f>
        <v>577.6</v>
      </c>
      <c r="Q32" s="45">
        <v>15</v>
      </c>
      <c r="R32" s="113" t="str">
        <f>'Smallbore Ranking'!J32</f>
        <v>Emma Rhode</v>
      </c>
      <c r="S32" s="113"/>
      <c r="T32" s="67">
        <f>'Smallbore Ranking'!M32</f>
        <v>588</v>
      </c>
    </row>
    <row r="33" spans="2:20" x14ac:dyDescent="0.35">
      <c r="B33" s="45">
        <v>16</v>
      </c>
      <c r="C33" s="120" t="str">
        <f>'Air Rifle Ranking'!C33</f>
        <v>Dan Schanebrook</v>
      </c>
      <c r="D33" s="121"/>
      <c r="E33" s="67">
        <f>'Air Rifle Ranking'!F33</f>
        <v>622.41999999999996</v>
      </c>
      <c r="G33" s="45">
        <v>16</v>
      </c>
      <c r="H33" s="113" t="str">
        <f>'Air Rifle Ranking'!J33</f>
        <v>Bremen Butler</v>
      </c>
      <c r="I33" s="113"/>
      <c r="J33" s="67">
        <f>'Air Rifle Ranking'!M33</f>
        <v>625.72</v>
      </c>
      <c r="L33" s="45">
        <v>16</v>
      </c>
      <c r="M33" s="113" t="str">
        <f>'Smallbore Ranking'!C33</f>
        <v>Jason Dardas</v>
      </c>
      <c r="N33" s="113"/>
      <c r="O33" s="67">
        <f>'Smallbore Ranking'!F33</f>
        <v>581.5</v>
      </c>
      <c r="Q33" s="45">
        <v>16</v>
      </c>
      <c r="R33" s="113" t="str">
        <f>'Smallbore Ranking'!J33</f>
        <v>Gracie Dinh</v>
      </c>
      <c r="S33" s="113"/>
      <c r="T33" s="67">
        <f>'Smallbore Ranking'!M33</f>
        <v>584</v>
      </c>
    </row>
    <row r="34" spans="2:20" x14ac:dyDescent="0.35">
      <c r="B34" s="45">
        <v>17</v>
      </c>
      <c r="C34" s="120" t="str">
        <f>'Air Rifle Ranking'!C34</f>
        <v>Jack Ogoreuc</v>
      </c>
      <c r="D34" s="121"/>
      <c r="E34" s="67">
        <f>'Air Rifle Ranking'!F34</f>
        <v>621.83999999999992</v>
      </c>
      <c r="G34" s="45">
        <v>17</v>
      </c>
      <c r="H34" s="113" t="str">
        <f>'Air Rifle Ranking'!J34</f>
        <v>Jeanne Haverhill</v>
      </c>
      <c r="I34" s="113"/>
      <c r="J34" s="67">
        <f>'Air Rifle Ranking'!M34</f>
        <v>625.6</v>
      </c>
      <c r="L34" s="45">
        <v>17</v>
      </c>
      <c r="M34" s="113" t="str">
        <f>'Smallbore Ranking'!C34</f>
        <v>Chance Cover</v>
      </c>
      <c r="N34" s="113"/>
      <c r="O34" s="67">
        <f>'Smallbore Ranking'!F34</f>
        <v>574.25</v>
      </c>
      <c r="Q34" s="45">
        <v>17</v>
      </c>
      <c r="R34" s="113" t="str">
        <f>'Smallbore Ranking'!J34</f>
        <v>Camryn Camp</v>
      </c>
      <c r="S34" s="113"/>
      <c r="T34" s="67">
        <f>'Smallbore Ranking'!M34</f>
        <v>579.75</v>
      </c>
    </row>
    <row r="35" spans="2:20" x14ac:dyDescent="0.35">
      <c r="B35" s="45">
        <v>18</v>
      </c>
      <c r="C35" s="120" t="str">
        <f>'Air Rifle Ranking'!C35</f>
        <v>Matt Sanchez</v>
      </c>
      <c r="D35" s="121"/>
      <c r="E35" s="67">
        <f>'Air Rifle Ranking'!F35</f>
        <v>621</v>
      </c>
      <c r="G35" s="45">
        <v>18</v>
      </c>
      <c r="H35" s="113" t="str">
        <f>'Air Rifle Ranking'!J35</f>
        <v>Alana Kelly</v>
      </c>
      <c r="I35" s="113"/>
      <c r="J35" s="67">
        <f>'Air Rifle Ranking'!M35</f>
        <v>625.4</v>
      </c>
      <c r="L35" s="45">
        <v>18</v>
      </c>
      <c r="M35" s="113" t="str">
        <f>'Smallbore Ranking'!C35</f>
        <v/>
      </c>
      <c r="N35" s="113"/>
      <c r="O35" s="67" t="str">
        <f>'Smallbore Ranking'!F35</f>
        <v/>
      </c>
      <c r="Q35" s="45">
        <v>18</v>
      </c>
      <c r="R35" s="113" t="str">
        <f>'Smallbore Ranking'!J35</f>
        <v>Sarah Beard</v>
      </c>
      <c r="S35" s="113"/>
      <c r="T35" s="67">
        <f>'Smallbore Ranking'!M35</f>
        <v>578</v>
      </c>
    </row>
    <row r="36" spans="2:20" x14ac:dyDescent="0.35">
      <c r="B36" s="45">
        <v>19</v>
      </c>
      <c r="C36" s="120" t="str">
        <f>'Air Rifle Ranking'!C36</f>
        <v>Chance Cover</v>
      </c>
      <c r="D36" s="121"/>
      <c r="E36" s="67">
        <f>'Air Rifle Ranking'!F36</f>
        <v>619.29999999999995</v>
      </c>
      <c r="G36" s="45">
        <v>19</v>
      </c>
      <c r="H36" s="113" t="str">
        <f>'Air Rifle Ranking'!J36</f>
        <v>Gracie Dinh</v>
      </c>
      <c r="I36" s="113"/>
      <c r="J36" s="67">
        <f>'Air Rifle Ranking'!M36</f>
        <v>625</v>
      </c>
      <c r="L36" s="45">
        <v>19</v>
      </c>
      <c r="M36" s="113" t="str">
        <f>'Smallbore Ranking'!C36</f>
        <v/>
      </c>
      <c r="N36" s="113"/>
      <c r="O36" s="67" t="str">
        <f>'Smallbore Ranking'!F36</f>
        <v/>
      </c>
      <c r="Q36" s="45">
        <v>19</v>
      </c>
      <c r="R36" s="113" t="str">
        <f>'Smallbore Ranking'!J36</f>
        <v>Isabella Baldwin</v>
      </c>
      <c r="S36" s="113"/>
      <c r="T36" s="67">
        <f>'Smallbore Ranking'!M36</f>
        <v>577.25</v>
      </c>
    </row>
    <row r="37" spans="2:20" x14ac:dyDescent="0.35">
      <c r="B37" s="45">
        <v>20</v>
      </c>
      <c r="C37" s="120" t="str">
        <f>'Air Rifle Ranking'!C37</f>
        <v>John Blanton</v>
      </c>
      <c r="D37" s="121"/>
      <c r="E37" s="67">
        <f>'Air Rifle Ranking'!F37</f>
        <v>623.6</v>
      </c>
      <c r="G37" s="45">
        <v>20</v>
      </c>
      <c r="H37" s="113" t="str">
        <f>'Air Rifle Ranking'!J37</f>
        <v>Lily Wytko</v>
      </c>
      <c r="I37" s="113"/>
      <c r="J37" s="67">
        <f>'Air Rifle Ranking'!M37</f>
        <v>624.96</v>
      </c>
      <c r="L37" s="45">
        <v>20</v>
      </c>
      <c r="M37" s="113" t="str">
        <f>'Smallbore Ranking'!C37</f>
        <v/>
      </c>
      <c r="N37" s="113"/>
      <c r="O37" s="67" t="str">
        <f>'Smallbore Ranking'!F37</f>
        <v/>
      </c>
      <c r="Q37" s="45">
        <v>20</v>
      </c>
      <c r="R37" s="113" t="str">
        <f>'Smallbore Ranking'!J37</f>
        <v>Elizabeth Schmeltzer</v>
      </c>
      <c r="S37" s="113"/>
      <c r="T37" s="67">
        <f>'Smallbore Ranking'!M37</f>
        <v>571.5</v>
      </c>
    </row>
    <row r="38" spans="2:20" x14ac:dyDescent="0.35">
      <c r="B38" s="45">
        <v>21</v>
      </c>
      <c r="C38" s="120" t="str">
        <f>'Air Rifle Ranking'!C38</f>
        <v>Scott Patterson</v>
      </c>
      <c r="D38" s="121"/>
      <c r="E38" s="67">
        <f>'Air Rifle Ranking'!F38</f>
        <v>623.57500000000005</v>
      </c>
      <c r="G38" s="45">
        <v>21</v>
      </c>
      <c r="H38" s="113" t="str">
        <f>'Air Rifle Ranking'!J38</f>
        <v>Maggie Palfrie</v>
      </c>
      <c r="I38" s="113"/>
      <c r="J38" s="67">
        <f>'Air Rifle Ranking'!M38</f>
        <v>624.48</v>
      </c>
      <c r="L38" s="45">
        <v>21</v>
      </c>
      <c r="M38" s="113" t="str">
        <f>'Smallbore Ranking'!C38</f>
        <v/>
      </c>
      <c r="N38" s="113"/>
      <c r="O38" s="67" t="str">
        <f>'Smallbore Ranking'!F38</f>
        <v/>
      </c>
      <c r="Q38" s="45">
        <v>21</v>
      </c>
      <c r="R38" s="113" t="str">
        <f>'Smallbore Ranking'!J38</f>
        <v>Danjela De Jesus</v>
      </c>
      <c r="S38" s="113"/>
      <c r="T38" s="67">
        <f>'Smallbore Ranking'!M38</f>
        <v>569</v>
      </c>
    </row>
    <row r="39" spans="2:20" x14ac:dyDescent="0.35">
      <c r="B39" s="45">
        <v>22</v>
      </c>
      <c r="C39" s="120" t="str">
        <f>'Air Rifle Ranking'!C39</f>
        <v/>
      </c>
      <c r="D39" s="121"/>
      <c r="E39" s="67" t="str">
        <f>'Air Rifle Ranking'!F39</f>
        <v/>
      </c>
      <c r="G39" s="45">
        <v>22</v>
      </c>
      <c r="H39" s="113" t="str">
        <f>'Air Rifle Ranking'!J39</f>
        <v>Camryn Camp</v>
      </c>
      <c r="I39" s="113"/>
      <c r="J39" s="67">
        <f>'Air Rifle Ranking'!M39</f>
        <v>624.3599999999999</v>
      </c>
      <c r="L39" s="45">
        <v>22</v>
      </c>
      <c r="M39" s="113" t="str">
        <f>'Smallbore Ranking'!C39</f>
        <v/>
      </c>
      <c r="N39" s="113"/>
      <c r="O39" s="67" t="str">
        <f>'Smallbore Ranking'!F39</f>
        <v/>
      </c>
      <c r="Q39" s="45">
        <v>22</v>
      </c>
      <c r="R39" s="114" t="str">
        <f>'Smallbore Ranking'!J39</f>
        <v>Katlyn Sullivan</v>
      </c>
      <c r="S39" s="114"/>
      <c r="T39" s="68">
        <f>'Smallbore Ranking'!M39</f>
        <v>568</v>
      </c>
    </row>
    <row r="40" spans="2:20" x14ac:dyDescent="0.35">
      <c r="B40" s="45">
        <v>23</v>
      </c>
      <c r="C40" s="120" t="str">
        <f>'Air Rifle Ranking'!C40</f>
        <v/>
      </c>
      <c r="D40" s="121"/>
      <c r="E40" s="67" t="str">
        <f>'Air Rifle Ranking'!F40</f>
        <v/>
      </c>
      <c r="G40" s="45">
        <v>23</v>
      </c>
      <c r="H40" s="113" t="str">
        <f>'Air Rifle Ranking'!J40</f>
        <v>Katlyn Sullivan</v>
      </c>
      <c r="I40" s="113"/>
      <c r="J40" s="67">
        <f>'Air Rifle Ranking'!M40</f>
        <v>623.72</v>
      </c>
      <c r="L40" s="45">
        <v>23</v>
      </c>
      <c r="M40" s="113" t="str">
        <f>'Smallbore Ranking'!C40</f>
        <v/>
      </c>
      <c r="N40" s="113"/>
      <c r="O40" s="67" t="str">
        <f>'Smallbore Ranking'!F40</f>
        <v/>
      </c>
      <c r="Q40" s="45">
        <v>23</v>
      </c>
      <c r="R40" s="113" t="str">
        <f>'Smallbore Ranking'!J40</f>
        <v>Katrina Demerle</v>
      </c>
      <c r="S40" s="113"/>
      <c r="T40" s="67">
        <f>'Smallbore Ranking'!M40</f>
        <v>547.5</v>
      </c>
    </row>
    <row r="41" spans="2:20" x14ac:dyDescent="0.35">
      <c r="B41" s="45">
        <v>24</v>
      </c>
      <c r="C41" s="120" t="str">
        <f>'Air Rifle Ranking'!C41</f>
        <v/>
      </c>
      <c r="D41" s="121"/>
      <c r="E41" s="67" t="str">
        <f>'Air Rifle Ranking'!F41</f>
        <v/>
      </c>
      <c r="G41" s="45">
        <v>24</v>
      </c>
      <c r="H41" s="113" t="str">
        <f>'Air Rifle Ranking'!J41</f>
        <v>Carley Seabrooke</v>
      </c>
      <c r="I41" s="113"/>
      <c r="J41" s="67">
        <f>'Air Rifle Ranking'!M41</f>
        <v>623.45999999999992</v>
      </c>
      <c r="L41" s="45">
        <v>24</v>
      </c>
      <c r="M41" s="113" t="str">
        <f>'Smallbore Ranking'!C41</f>
        <v/>
      </c>
      <c r="N41" s="113"/>
      <c r="O41" s="67" t="str">
        <f>'Smallbore Ranking'!F41</f>
        <v/>
      </c>
      <c r="Q41" s="45">
        <v>24</v>
      </c>
      <c r="R41" s="113" t="str">
        <f>'Smallbore Ranking'!J41</f>
        <v/>
      </c>
      <c r="S41" s="113"/>
      <c r="T41" s="67" t="str">
        <f>'Smallbore Ranking'!M41</f>
        <v/>
      </c>
    </row>
    <row r="42" spans="2:20" x14ac:dyDescent="0.35">
      <c r="B42" s="45">
        <v>25</v>
      </c>
      <c r="C42" s="120" t="str">
        <f>'Air Rifle Ranking'!C42</f>
        <v/>
      </c>
      <c r="D42" s="121"/>
      <c r="E42" s="67" t="str">
        <f>'Air Rifle Ranking'!F42</f>
        <v/>
      </c>
      <c r="G42" s="45">
        <v>25</v>
      </c>
      <c r="H42" s="113" t="str">
        <f>'Air Rifle Ranking'!J42</f>
        <v>Mikole Hogan</v>
      </c>
      <c r="I42" s="113"/>
      <c r="J42" s="67">
        <f>'Air Rifle Ranking'!M42</f>
        <v>622.58000000000004</v>
      </c>
      <c r="L42" s="45">
        <v>25</v>
      </c>
      <c r="M42" s="113" t="str">
        <f>'Smallbore Ranking'!C42</f>
        <v/>
      </c>
      <c r="N42" s="113"/>
      <c r="O42" s="67" t="str">
        <f>'Smallbore Ranking'!F42</f>
        <v/>
      </c>
      <c r="Q42" s="45">
        <v>25</v>
      </c>
      <c r="R42" s="113" t="str">
        <f>'Smallbore Ranking'!J42</f>
        <v/>
      </c>
      <c r="S42" s="113"/>
      <c r="T42" s="67" t="str">
        <f>'Smallbore Ranking'!M42</f>
        <v/>
      </c>
    </row>
    <row r="43" spans="2:20" x14ac:dyDescent="0.35">
      <c r="B43" s="45">
        <v>26</v>
      </c>
      <c r="C43" s="120" t="str">
        <f>'Air Rifle Ranking'!C43</f>
        <v/>
      </c>
      <c r="D43" s="121"/>
      <c r="E43" s="67" t="str">
        <f>'Air Rifle Ranking'!F43</f>
        <v/>
      </c>
      <c r="G43" s="45">
        <v>26</v>
      </c>
      <c r="H43" s="113" t="str">
        <f>'Air Rifle Ranking'!J43</f>
        <v>Elisa Boozer</v>
      </c>
      <c r="I43" s="113"/>
      <c r="J43" s="67">
        <f>'Air Rifle Ranking'!M43</f>
        <v>622.41999999999996</v>
      </c>
      <c r="L43" s="45">
        <v>26</v>
      </c>
      <c r="M43" s="113" t="str">
        <f>'Smallbore Ranking'!C43</f>
        <v/>
      </c>
      <c r="N43" s="113"/>
      <c r="O43" s="67" t="str">
        <f>'Smallbore Ranking'!F43</f>
        <v/>
      </c>
      <c r="Q43" s="45">
        <v>26</v>
      </c>
      <c r="R43" s="113" t="str">
        <f>'Smallbore Ranking'!J43</f>
        <v/>
      </c>
      <c r="S43" s="113"/>
      <c r="T43" s="67" t="str">
        <f>'Smallbore Ranking'!M43</f>
        <v/>
      </c>
    </row>
    <row r="44" spans="2:20" ht="15" thickBot="1" x14ac:dyDescent="0.4">
      <c r="B44" s="45">
        <v>27</v>
      </c>
      <c r="C44" s="120" t="str">
        <f>'Air Rifle Ranking'!C44</f>
        <v/>
      </c>
      <c r="D44" s="121"/>
      <c r="E44" s="67" t="str">
        <f>'Air Rifle Ranking'!F44</f>
        <v/>
      </c>
      <c r="G44" s="45">
        <v>27</v>
      </c>
      <c r="H44" s="113" t="str">
        <f>'Air Rifle Ranking'!J44</f>
        <v>Alexa Bodrogi</v>
      </c>
      <c r="I44" s="113"/>
      <c r="J44" s="67">
        <f>'Air Rifle Ranking'!M44</f>
        <v>619.93999999999994</v>
      </c>
      <c r="L44" s="46">
        <v>27</v>
      </c>
      <c r="M44" s="117" t="str">
        <f>'Smallbore Ranking'!C44</f>
        <v/>
      </c>
      <c r="N44" s="117"/>
      <c r="O44" s="69" t="str">
        <f>'Smallbore Ranking'!F44</f>
        <v/>
      </c>
      <c r="Q44" s="45">
        <v>27</v>
      </c>
      <c r="R44" s="113" t="str">
        <f>'Smallbore Ranking'!J44</f>
        <v/>
      </c>
      <c r="S44" s="113"/>
      <c r="T44" s="67" t="str">
        <f>'Smallbore Ranking'!M44</f>
        <v/>
      </c>
    </row>
    <row r="45" spans="2:20" x14ac:dyDescent="0.35">
      <c r="B45" s="45">
        <v>28</v>
      </c>
      <c r="C45" s="120" t="str">
        <f>'Air Rifle Ranking'!C45</f>
        <v/>
      </c>
      <c r="D45" s="121"/>
      <c r="E45" s="67" t="str">
        <f>'Air Rifle Ranking'!F45</f>
        <v/>
      </c>
      <c r="G45" s="45">
        <v>28</v>
      </c>
      <c r="H45" s="113" t="str">
        <f>'Air Rifle Ranking'!J45</f>
        <v>Victoria Leppert</v>
      </c>
      <c r="I45" s="113"/>
      <c r="J45" s="67">
        <f>'Air Rifle Ranking'!M45</f>
        <v>628.79999999999995</v>
      </c>
      <c r="Q45" s="45">
        <v>28</v>
      </c>
      <c r="R45" s="113" t="str">
        <f>'Smallbore Ranking'!J45</f>
        <v/>
      </c>
      <c r="S45" s="113"/>
      <c r="T45" s="67" t="str">
        <f>'Smallbore Ranking'!M45</f>
        <v/>
      </c>
    </row>
    <row r="46" spans="2:20" x14ac:dyDescent="0.35">
      <c r="B46" s="45">
        <v>29</v>
      </c>
      <c r="C46" s="120" t="str">
        <f>'Air Rifle Ranking'!C46</f>
        <v/>
      </c>
      <c r="D46" s="121"/>
      <c r="E46" s="67" t="str">
        <f>'Air Rifle Ranking'!F46</f>
        <v/>
      </c>
      <c r="G46" s="45">
        <v>29</v>
      </c>
      <c r="H46" s="113" t="str">
        <f>'Air Rifle Ranking'!J46</f>
        <v>Emma Rhode</v>
      </c>
      <c r="I46" s="113"/>
      <c r="J46" s="67">
        <f>'Air Rifle Ranking'!M46</f>
        <v>627.72499999999991</v>
      </c>
      <c r="Q46" s="45">
        <v>29</v>
      </c>
      <c r="R46" s="113" t="str">
        <f>'Smallbore Ranking'!J46</f>
        <v/>
      </c>
      <c r="S46" s="113"/>
      <c r="T46" s="67" t="str">
        <f>'Smallbore Ranking'!M46</f>
        <v/>
      </c>
    </row>
    <row r="47" spans="2:20" x14ac:dyDescent="0.35">
      <c r="B47" s="45">
        <v>30</v>
      </c>
      <c r="C47" s="120" t="str">
        <f>'Air Rifle Ranking'!C47</f>
        <v/>
      </c>
      <c r="D47" s="121"/>
      <c r="E47" s="67" t="str">
        <f>'Air Rifle Ranking'!F47</f>
        <v/>
      </c>
      <c r="G47" s="45">
        <v>30</v>
      </c>
      <c r="H47" s="113" t="str">
        <f>'Air Rifle Ranking'!J47</f>
        <v>Rachael Charles</v>
      </c>
      <c r="I47" s="113"/>
      <c r="J47" s="67">
        <f>'Air Rifle Ranking'!M47</f>
        <v>627.70000000000005</v>
      </c>
      <c r="Q47" s="45">
        <v>30</v>
      </c>
      <c r="R47" s="113" t="str">
        <f>'Smallbore Ranking'!J47</f>
        <v/>
      </c>
      <c r="S47" s="113"/>
      <c r="T47" s="67" t="str">
        <f>'Smallbore Ranking'!M47</f>
        <v/>
      </c>
    </row>
    <row r="48" spans="2:20" x14ac:dyDescent="0.35">
      <c r="B48" s="45">
        <v>31</v>
      </c>
      <c r="C48" s="120" t="str">
        <f>'Air Rifle Ranking'!C48</f>
        <v/>
      </c>
      <c r="D48" s="121"/>
      <c r="E48" s="67" t="str">
        <f>'Air Rifle Ranking'!F48</f>
        <v/>
      </c>
      <c r="G48" s="45">
        <v>31</v>
      </c>
      <c r="H48" s="113" t="str">
        <f>'Air Rifle Ranking'!J48</f>
        <v>Lauren Hurley</v>
      </c>
      <c r="I48" s="113"/>
      <c r="J48" s="67">
        <f>'Air Rifle Ranking'!M48</f>
        <v>627.4</v>
      </c>
      <c r="Q48" s="45">
        <v>31</v>
      </c>
      <c r="R48" s="113" t="str">
        <f>'Smallbore Ranking'!J48</f>
        <v/>
      </c>
      <c r="S48" s="113"/>
      <c r="T48" s="67" t="str">
        <f>'Smallbore Ranking'!M48</f>
        <v/>
      </c>
    </row>
    <row r="49" spans="2:20" x14ac:dyDescent="0.35">
      <c r="B49" s="45">
        <v>32</v>
      </c>
      <c r="C49" s="120" t="str">
        <f>'Air Rifle Ranking'!C49</f>
        <v/>
      </c>
      <c r="D49" s="121"/>
      <c r="E49" s="67" t="str">
        <f>'Air Rifle Ranking'!F49</f>
        <v/>
      </c>
      <c r="G49" s="45">
        <v>32</v>
      </c>
      <c r="H49" s="113" t="str">
        <f>'Air Rifle Ranking'!J49</f>
        <v>Natalie Perrin</v>
      </c>
      <c r="I49" s="113"/>
      <c r="J49" s="67">
        <f>'Air Rifle Ranking'!M49</f>
        <v>626.5</v>
      </c>
      <c r="Q49" s="45">
        <v>32</v>
      </c>
      <c r="R49" s="113" t="str">
        <f>'Smallbore Ranking'!J49</f>
        <v/>
      </c>
      <c r="S49" s="113"/>
      <c r="T49" s="67" t="str">
        <f>'Smallbore Ranking'!M49</f>
        <v/>
      </c>
    </row>
    <row r="50" spans="2:20" x14ac:dyDescent="0.35">
      <c r="B50" s="45">
        <v>33</v>
      </c>
      <c r="C50" s="120" t="str">
        <f>'Air Rifle Ranking'!C50</f>
        <v/>
      </c>
      <c r="D50" s="121"/>
      <c r="E50" s="67" t="str">
        <f>'Air Rifle Ranking'!F50</f>
        <v/>
      </c>
      <c r="G50" s="45">
        <v>33</v>
      </c>
      <c r="H50" s="113" t="str">
        <f>'Air Rifle Ranking'!J50</f>
        <v>Marley Bowden</v>
      </c>
      <c r="I50" s="113"/>
      <c r="J50" s="67">
        <f>'Air Rifle Ranking'!M50</f>
        <v>626.4</v>
      </c>
      <c r="Q50" s="45">
        <v>33</v>
      </c>
      <c r="R50" s="113" t="str">
        <f>'Smallbore Ranking'!J50</f>
        <v/>
      </c>
      <c r="S50" s="113"/>
      <c r="T50" s="67" t="str">
        <f>'Smallbore Ranking'!M50</f>
        <v/>
      </c>
    </row>
    <row r="51" spans="2:20" x14ac:dyDescent="0.35">
      <c r="B51" s="45">
        <v>34</v>
      </c>
      <c r="C51" s="120" t="str">
        <f>'Air Rifle Ranking'!C51</f>
        <v/>
      </c>
      <c r="D51" s="121"/>
      <c r="E51" s="67" t="str">
        <f>'Air Rifle Ranking'!F51</f>
        <v/>
      </c>
      <c r="G51" s="45">
        <v>34</v>
      </c>
      <c r="H51" s="113" t="str">
        <f>'Air Rifle Ranking'!J51</f>
        <v>Anne White</v>
      </c>
      <c r="I51" s="113"/>
      <c r="J51" s="67">
        <f>'Air Rifle Ranking'!M51</f>
        <v>625.79999999999995</v>
      </c>
      <c r="Q51" s="45">
        <v>34</v>
      </c>
      <c r="R51" s="113" t="str">
        <f>'Smallbore Ranking'!J51</f>
        <v/>
      </c>
      <c r="S51" s="113"/>
      <c r="T51" s="67" t="str">
        <f>'Smallbore Ranking'!M51</f>
        <v/>
      </c>
    </row>
    <row r="52" spans="2:20" x14ac:dyDescent="0.35">
      <c r="B52" s="45">
        <v>35</v>
      </c>
      <c r="C52" s="120" t="str">
        <f>'Air Rifle Ranking'!C52</f>
        <v/>
      </c>
      <c r="D52" s="121"/>
      <c r="E52" s="67" t="str">
        <f>'Air Rifle Ranking'!F52</f>
        <v/>
      </c>
      <c r="G52" s="45">
        <v>35</v>
      </c>
      <c r="H52" s="113" t="str">
        <f>'Air Rifle Ranking'!J52</f>
        <v>Danjela DeJesus</v>
      </c>
      <c r="I52" s="113"/>
      <c r="J52" s="67">
        <f>'Air Rifle Ranking'!M52</f>
        <v>625.26666666666665</v>
      </c>
      <c r="Q52" s="45">
        <v>35</v>
      </c>
      <c r="R52" s="113" t="str">
        <f>'Smallbore Ranking'!J52</f>
        <v/>
      </c>
      <c r="S52" s="113"/>
      <c r="T52" s="67" t="str">
        <f>'Smallbore Ranking'!M52</f>
        <v/>
      </c>
    </row>
    <row r="53" spans="2:20" ht="15" thickBot="1" x14ac:dyDescent="0.4">
      <c r="B53" s="46">
        <v>36</v>
      </c>
      <c r="C53" s="115" t="str">
        <f>'Air Rifle Ranking'!C53</f>
        <v/>
      </c>
      <c r="D53" s="116"/>
      <c r="E53" s="69" t="str">
        <f>'Air Rifle Ranking'!F53</f>
        <v/>
      </c>
      <c r="G53" s="45">
        <v>36</v>
      </c>
      <c r="H53" s="113" t="str">
        <f>'Air Rifle Ranking'!J53</f>
        <v>Gabrielle Ayers</v>
      </c>
      <c r="I53" s="113"/>
      <c r="J53" s="67">
        <f>'Air Rifle Ranking'!M53</f>
        <v>625.20000000000005</v>
      </c>
      <c r="Q53" s="45">
        <v>36</v>
      </c>
      <c r="R53" s="113" t="str">
        <f>'Smallbore Ranking'!J53</f>
        <v/>
      </c>
      <c r="S53" s="113"/>
      <c r="T53" s="67" t="str">
        <f>'Smallbore Ranking'!M53</f>
        <v/>
      </c>
    </row>
    <row r="54" spans="2:20" x14ac:dyDescent="0.35">
      <c r="G54" s="45">
        <v>37</v>
      </c>
      <c r="H54" s="113" t="str">
        <f>'Air Rifle Ranking'!J54</f>
        <v>Devin Wagner</v>
      </c>
      <c r="I54" s="113"/>
      <c r="J54" s="67">
        <f>'Air Rifle Ranking'!M54</f>
        <v>624.86666666666667</v>
      </c>
      <c r="Q54" s="45">
        <v>37</v>
      </c>
      <c r="R54" s="113" t="str">
        <f>'Smallbore Ranking'!J54</f>
        <v/>
      </c>
      <c r="S54" s="113"/>
      <c r="T54" s="67" t="str">
        <f>'Smallbore Ranking'!M54</f>
        <v/>
      </c>
    </row>
    <row r="55" spans="2:20" x14ac:dyDescent="0.35">
      <c r="G55" s="45">
        <v>38</v>
      </c>
      <c r="H55" s="113" t="str">
        <f>'Air Rifle Ranking'!J55</f>
        <v>Kelsey Dardas</v>
      </c>
      <c r="I55" s="113"/>
      <c r="J55" s="67">
        <f>'Air Rifle Ranking'!M55</f>
        <v>622.45000000000005</v>
      </c>
      <c r="Q55" s="45">
        <v>38</v>
      </c>
      <c r="R55" s="113" t="str">
        <f>'Smallbore Ranking'!J55</f>
        <v/>
      </c>
      <c r="S55" s="113"/>
      <c r="T55" s="67" t="str">
        <f>'Smallbore Ranking'!M55</f>
        <v/>
      </c>
    </row>
    <row r="56" spans="2:20" x14ac:dyDescent="0.35">
      <c r="G56" s="45">
        <v>39</v>
      </c>
      <c r="H56" s="113" t="str">
        <f>'Air Rifle Ranking'!J56</f>
        <v>Regan Diamond</v>
      </c>
      <c r="I56" s="113"/>
      <c r="J56" s="67">
        <f>'Air Rifle Ranking'!M56</f>
        <v>621.79999999999995</v>
      </c>
      <c r="Q56" s="45">
        <v>39</v>
      </c>
      <c r="R56" s="113" t="str">
        <f>'Smallbore Ranking'!J56</f>
        <v/>
      </c>
      <c r="S56" s="113"/>
      <c r="T56" s="67" t="str">
        <f>'Smallbore Ranking'!M56</f>
        <v/>
      </c>
    </row>
    <row r="57" spans="2:20" x14ac:dyDescent="0.35">
      <c r="G57" s="45">
        <v>40</v>
      </c>
      <c r="H57" s="113" t="str">
        <f>'Air Rifle Ranking'!J57</f>
        <v>Addy Burrow</v>
      </c>
      <c r="I57" s="113"/>
      <c r="J57" s="67">
        <f>'Air Rifle Ranking'!M57</f>
        <v>621.72500000000002</v>
      </c>
      <c r="Q57" s="45">
        <v>40</v>
      </c>
      <c r="R57" s="113" t="str">
        <f>'Smallbore Ranking'!J57</f>
        <v/>
      </c>
      <c r="S57" s="113"/>
      <c r="T57" s="67" t="str">
        <f>'Smallbore Ranking'!M57</f>
        <v/>
      </c>
    </row>
    <row r="58" spans="2:20" x14ac:dyDescent="0.35">
      <c r="G58" s="45">
        <v>41</v>
      </c>
      <c r="H58" s="113" t="str">
        <f>'Air Rifle Ranking'!J58</f>
        <v>Rylie Passmore</v>
      </c>
      <c r="I58" s="113"/>
      <c r="J58" s="67">
        <f>'Air Rifle Ranking'!M58</f>
        <v>620.25</v>
      </c>
      <c r="Q58" s="45">
        <v>41</v>
      </c>
      <c r="R58" s="113" t="str">
        <f>'Smallbore Ranking'!J58</f>
        <v/>
      </c>
      <c r="S58" s="113"/>
      <c r="T58" s="67" t="str">
        <f>'Smallbore Ranking'!M58</f>
        <v/>
      </c>
    </row>
    <row r="59" spans="2:20" x14ac:dyDescent="0.35">
      <c r="G59" s="45">
        <v>42</v>
      </c>
      <c r="H59" s="113" t="str">
        <f>'Air Rifle Ranking'!J59</f>
        <v>Caroline Martin</v>
      </c>
      <c r="I59" s="113"/>
      <c r="J59" s="67">
        <f>'Air Rifle Ranking'!M59</f>
        <v>619.75</v>
      </c>
      <c r="Q59" s="45">
        <v>42</v>
      </c>
      <c r="R59" s="113" t="str">
        <f>'Smallbore Ranking'!J59</f>
        <v/>
      </c>
      <c r="S59" s="113"/>
      <c r="T59" s="67" t="str">
        <f>'Smallbore Ranking'!M59</f>
        <v/>
      </c>
    </row>
    <row r="60" spans="2:20" x14ac:dyDescent="0.35">
      <c r="G60" s="45">
        <v>43</v>
      </c>
      <c r="H60" s="113" t="str">
        <f>'Air Rifle Ranking'!J60</f>
        <v>Sophia Cruz</v>
      </c>
      <c r="I60" s="113"/>
      <c r="J60" s="67">
        <f>'Air Rifle Ranking'!M60</f>
        <v>617.6</v>
      </c>
      <c r="Q60" s="45">
        <v>43</v>
      </c>
      <c r="R60" s="113" t="str">
        <f>'Smallbore Ranking'!J60</f>
        <v/>
      </c>
      <c r="S60" s="113"/>
      <c r="T60" s="67" t="str">
        <f>'Smallbore Ranking'!M60</f>
        <v/>
      </c>
    </row>
    <row r="61" spans="2:20" x14ac:dyDescent="0.35">
      <c r="G61" s="45">
        <v>44</v>
      </c>
      <c r="H61" s="113" t="str">
        <f>'Air Rifle Ranking'!J61</f>
        <v>Hailey Singleton</v>
      </c>
      <c r="I61" s="113"/>
      <c r="J61" s="67">
        <f>'Air Rifle Ranking'!M61</f>
        <v>616.95000000000005</v>
      </c>
      <c r="Q61" s="45">
        <v>44</v>
      </c>
      <c r="R61" s="113" t="str">
        <f>'Smallbore Ranking'!J61</f>
        <v/>
      </c>
      <c r="S61" s="113"/>
      <c r="T61" s="67" t="str">
        <f>'Smallbore Ranking'!M61</f>
        <v/>
      </c>
    </row>
    <row r="62" spans="2:20" x14ac:dyDescent="0.35">
      <c r="G62" s="45">
        <v>45</v>
      </c>
      <c r="H62" s="113" t="str">
        <f>'Air Rifle Ranking'!J62</f>
        <v/>
      </c>
      <c r="I62" s="113"/>
      <c r="J62" s="67" t="str">
        <f>'Air Rifle Ranking'!M62</f>
        <v/>
      </c>
      <c r="Q62" s="45">
        <v>45</v>
      </c>
      <c r="R62" s="113" t="str">
        <f>'Smallbore Ranking'!J62</f>
        <v/>
      </c>
      <c r="S62" s="113"/>
      <c r="T62" s="67" t="str">
        <f>'Smallbore Ranking'!M62</f>
        <v/>
      </c>
    </row>
    <row r="63" spans="2:20" x14ac:dyDescent="0.35">
      <c r="G63" s="45">
        <v>46</v>
      </c>
      <c r="H63" s="113" t="str">
        <f>'Air Rifle Ranking'!J63</f>
        <v/>
      </c>
      <c r="I63" s="113"/>
      <c r="J63" s="67" t="str">
        <f>'Air Rifle Ranking'!M63</f>
        <v/>
      </c>
      <c r="Q63" s="45">
        <v>46</v>
      </c>
      <c r="R63" s="113" t="str">
        <f>'Smallbore Ranking'!J63</f>
        <v/>
      </c>
      <c r="S63" s="113"/>
      <c r="T63" s="67" t="str">
        <f>'Smallbore Ranking'!M63</f>
        <v/>
      </c>
    </row>
    <row r="64" spans="2:20" x14ac:dyDescent="0.35">
      <c r="G64" s="45">
        <v>47</v>
      </c>
      <c r="H64" s="113" t="str">
        <f>'Air Rifle Ranking'!J64</f>
        <v/>
      </c>
      <c r="I64" s="113"/>
      <c r="J64" s="67" t="str">
        <f>'Air Rifle Ranking'!M64</f>
        <v/>
      </c>
      <c r="Q64" s="45">
        <v>47</v>
      </c>
      <c r="R64" s="113" t="str">
        <f>'Smallbore Ranking'!J64</f>
        <v/>
      </c>
      <c r="S64" s="113"/>
      <c r="T64" s="67" t="str">
        <f>'Smallbore Ranking'!M64</f>
        <v/>
      </c>
    </row>
    <row r="65" spans="7:20" x14ac:dyDescent="0.35">
      <c r="G65" s="45">
        <v>48</v>
      </c>
      <c r="H65" s="113" t="str">
        <f>'Air Rifle Ranking'!J65</f>
        <v/>
      </c>
      <c r="I65" s="113"/>
      <c r="J65" s="67" t="str">
        <f>'Air Rifle Ranking'!M65</f>
        <v/>
      </c>
      <c r="Q65" s="45">
        <v>48</v>
      </c>
      <c r="R65" s="113" t="str">
        <f>'Smallbore Ranking'!J65</f>
        <v/>
      </c>
      <c r="S65" s="113"/>
      <c r="T65" s="67" t="str">
        <f>'Smallbore Ranking'!M65</f>
        <v/>
      </c>
    </row>
    <row r="66" spans="7:20" x14ac:dyDescent="0.35">
      <c r="G66" s="45">
        <v>49</v>
      </c>
      <c r="H66" s="113" t="str">
        <f>'Air Rifle Ranking'!J66</f>
        <v/>
      </c>
      <c r="I66" s="113"/>
      <c r="J66" s="67" t="str">
        <f>'Air Rifle Ranking'!M66</f>
        <v/>
      </c>
      <c r="Q66" s="45">
        <v>49</v>
      </c>
      <c r="R66" s="113" t="str">
        <f>'Smallbore Ranking'!J66</f>
        <v/>
      </c>
      <c r="S66" s="113"/>
      <c r="T66" s="67" t="str">
        <f>'Smallbore Ranking'!M66</f>
        <v/>
      </c>
    </row>
    <row r="67" spans="7:20" x14ac:dyDescent="0.35">
      <c r="G67" s="45">
        <v>50</v>
      </c>
      <c r="H67" s="113" t="str">
        <f>'Air Rifle Ranking'!J67</f>
        <v/>
      </c>
      <c r="I67" s="113"/>
      <c r="J67" s="67" t="str">
        <f>'Air Rifle Ranking'!M67</f>
        <v/>
      </c>
      <c r="Q67" s="45">
        <v>50</v>
      </c>
      <c r="R67" s="113" t="str">
        <f>'Smallbore Ranking'!J67</f>
        <v/>
      </c>
      <c r="S67" s="113"/>
      <c r="T67" s="67" t="str">
        <f>'Smallbore Ranking'!M67</f>
        <v/>
      </c>
    </row>
    <row r="68" spans="7:20" x14ac:dyDescent="0.35">
      <c r="G68" s="45">
        <v>51</v>
      </c>
      <c r="H68" s="113" t="str">
        <f>'Air Rifle Ranking'!J68</f>
        <v/>
      </c>
      <c r="I68" s="113"/>
      <c r="J68" s="67" t="str">
        <f>'Air Rifle Ranking'!M68</f>
        <v/>
      </c>
      <c r="Q68" s="45">
        <v>51</v>
      </c>
      <c r="R68" s="113" t="str">
        <f>'Smallbore Ranking'!J68</f>
        <v/>
      </c>
      <c r="S68" s="113"/>
      <c r="T68" s="67" t="str">
        <f>'Smallbore Ranking'!M68</f>
        <v/>
      </c>
    </row>
    <row r="69" spans="7:20" x14ac:dyDescent="0.35">
      <c r="G69" s="45">
        <v>52</v>
      </c>
      <c r="H69" s="113" t="str">
        <f>'Air Rifle Ranking'!J69</f>
        <v/>
      </c>
      <c r="I69" s="113"/>
      <c r="J69" s="67" t="str">
        <f>'Air Rifle Ranking'!M69</f>
        <v/>
      </c>
      <c r="Q69" s="45">
        <v>52</v>
      </c>
      <c r="R69" s="113" t="str">
        <f>'Smallbore Ranking'!J69</f>
        <v/>
      </c>
      <c r="S69" s="113"/>
      <c r="T69" s="67" t="str">
        <f>'Smallbore Ranking'!M69</f>
        <v/>
      </c>
    </row>
    <row r="70" spans="7:20" x14ac:dyDescent="0.35">
      <c r="G70" s="45">
        <v>53</v>
      </c>
      <c r="H70" s="113" t="str">
        <f>'Air Rifle Ranking'!J70</f>
        <v/>
      </c>
      <c r="I70" s="113"/>
      <c r="J70" s="67" t="str">
        <f>'Air Rifle Ranking'!M70</f>
        <v/>
      </c>
      <c r="Q70" s="45">
        <v>53</v>
      </c>
      <c r="R70" s="114" t="str">
        <f>'Smallbore Ranking'!J70</f>
        <v/>
      </c>
      <c r="S70" s="114"/>
      <c r="T70" s="68" t="str">
        <f>'Smallbore Ranking'!M70</f>
        <v/>
      </c>
    </row>
    <row r="71" spans="7:20" x14ac:dyDescent="0.35">
      <c r="G71" s="45">
        <v>54</v>
      </c>
      <c r="H71" s="113" t="str">
        <f>'Air Rifle Ranking'!J71</f>
        <v/>
      </c>
      <c r="I71" s="113"/>
      <c r="J71" s="67" t="str">
        <f>'Air Rifle Ranking'!M71</f>
        <v/>
      </c>
      <c r="Q71" s="45">
        <v>54</v>
      </c>
      <c r="R71" s="137"/>
      <c r="S71" s="138"/>
      <c r="T71" s="95"/>
    </row>
    <row r="72" spans="7:20" ht="15" thickBot="1" x14ac:dyDescent="0.4">
      <c r="G72" s="45">
        <v>55</v>
      </c>
      <c r="H72" s="113" t="str">
        <f>'Air Rifle Ranking'!J72</f>
        <v/>
      </c>
      <c r="I72" s="113"/>
      <c r="J72" s="67" t="str">
        <f>'Air Rifle Ranking'!M72</f>
        <v/>
      </c>
      <c r="Q72" s="46">
        <v>55</v>
      </c>
      <c r="R72" s="139"/>
      <c r="S72" s="140"/>
      <c r="T72" s="96"/>
    </row>
    <row r="73" spans="7:20" x14ac:dyDescent="0.35">
      <c r="G73" s="45">
        <v>56</v>
      </c>
      <c r="H73" s="113" t="str">
        <f>'Air Rifle Ranking'!J73</f>
        <v/>
      </c>
      <c r="I73" s="113"/>
      <c r="J73" s="67" t="str">
        <f>'Air Rifle Ranking'!M73</f>
        <v/>
      </c>
    </row>
    <row r="74" spans="7:20" x14ac:dyDescent="0.35">
      <c r="G74" s="45">
        <v>57</v>
      </c>
      <c r="H74" s="113" t="str">
        <f>'Air Rifle Ranking'!J74</f>
        <v/>
      </c>
      <c r="I74" s="113"/>
      <c r="J74" s="67" t="str">
        <f>'Air Rifle Ranking'!M74</f>
        <v/>
      </c>
    </row>
    <row r="75" spans="7:20" x14ac:dyDescent="0.35">
      <c r="G75" s="45">
        <v>58</v>
      </c>
      <c r="H75" s="113" t="str">
        <f>'Air Rifle Ranking'!J75</f>
        <v/>
      </c>
      <c r="I75" s="113"/>
      <c r="J75" s="67" t="str">
        <f>'Air Rifle Ranking'!M75</f>
        <v/>
      </c>
    </row>
    <row r="76" spans="7:20" x14ac:dyDescent="0.35">
      <c r="G76" s="45">
        <v>59</v>
      </c>
      <c r="H76" s="113" t="str">
        <f>'Air Rifle Ranking'!J76</f>
        <v/>
      </c>
      <c r="I76" s="113"/>
      <c r="J76" s="67" t="str">
        <f>'Air Rifle Ranking'!M76</f>
        <v/>
      </c>
    </row>
    <row r="77" spans="7:20" x14ac:dyDescent="0.35">
      <c r="G77" s="45">
        <v>60</v>
      </c>
      <c r="H77" s="113" t="str">
        <f>'Air Rifle Ranking'!J77</f>
        <v/>
      </c>
      <c r="I77" s="113"/>
      <c r="J77" s="67" t="str">
        <f>'Air Rifle Ranking'!M77</f>
        <v/>
      </c>
    </row>
    <row r="78" spans="7:20" x14ac:dyDescent="0.35">
      <c r="G78" s="45">
        <v>61</v>
      </c>
      <c r="H78" s="113" t="str">
        <f>'Air Rifle Ranking'!J78</f>
        <v/>
      </c>
      <c r="I78" s="113"/>
      <c r="J78" s="67" t="str">
        <f>'Air Rifle Ranking'!M78</f>
        <v/>
      </c>
    </row>
    <row r="79" spans="7:20" x14ac:dyDescent="0.35">
      <c r="G79" s="45">
        <v>62</v>
      </c>
      <c r="H79" s="113" t="str">
        <f>'Air Rifle Ranking'!J79</f>
        <v/>
      </c>
      <c r="I79" s="113"/>
      <c r="J79" s="67" t="str">
        <f>'Air Rifle Ranking'!M79</f>
        <v/>
      </c>
    </row>
    <row r="80" spans="7:20" ht="15" thickBot="1" x14ac:dyDescent="0.4">
      <c r="G80" s="46">
        <v>63</v>
      </c>
      <c r="H80" s="117" t="str">
        <f>'Air Rifle Ranking'!J80</f>
        <v/>
      </c>
      <c r="I80" s="117"/>
      <c r="J80" s="69" t="str">
        <f>'Air Rifle Ranking'!M80</f>
        <v/>
      </c>
    </row>
  </sheetData>
  <mergeCells count="193">
    <mergeCell ref="R71:S71"/>
    <mergeCell ref="R72:S72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M39:N39"/>
    <mergeCell ref="M40:N40"/>
    <mergeCell ref="M41:N41"/>
    <mergeCell ref="M42:N42"/>
    <mergeCell ref="M34:N34"/>
    <mergeCell ref="H32:I32"/>
    <mergeCell ref="H33:I33"/>
    <mergeCell ref="H35:I35"/>
    <mergeCell ref="H36:I36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H57:I57"/>
    <mergeCell ref="H43:I43"/>
    <mergeCell ref="H44:I44"/>
    <mergeCell ref="C51:D51"/>
    <mergeCell ref="H62:I62"/>
    <mergeCell ref="H38:I38"/>
    <mergeCell ref="H39:I39"/>
    <mergeCell ref="H40:I40"/>
    <mergeCell ref="H41:I41"/>
    <mergeCell ref="C32:D32"/>
    <mergeCell ref="C33:D33"/>
    <mergeCell ref="C34:D34"/>
    <mergeCell ref="C35:D35"/>
    <mergeCell ref="C43:D43"/>
    <mergeCell ref="C44:D44"/>
    <mergeCell ref="C45:D45"/>
    <mergeCell ref="C46:D46"/>
    <mergeCell ref="C47:D47"/>
    <mergeCell ref="C39:D39"/>
    <mergeCell ref="C40:D40"/>
    <mergeCell ref="C41:D41"/>
    <mergeCell ref="C42:D42"/>
    <mergeCell ref="C36:D36"/>
    <mergeCell ref="C37:D37"/>
    <mergeCell ref="C38:D38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2:S62"/>
    <mergeCell ref="R63:S63"/>
    <mergeCell ref="R39:S39"/>
    <mergeCell ref="R34:S34"/>
    <mergeCell ref="R35:S35"/>
    <mergeCell ref="R36:S36"/>
    <mergeCell ref="R37:S37"/>
    <mergeCell ref="R38:S38"/>
    <mergeCell ref="H37:I37"/>
    <mergeCell ref="C53:D53"/>
    <mergeCell ref="M35:N35"/>
    <mergeCell ref="M36:N36"/>
    <mergeCell ref="M37:N37"/>
    <mergeCell ref="M38:N38"/>
    <mergeCell ref="M43:N43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61:I61"/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H49:I49"/>
    <mergeCell ref="H55:I55"/>
    <mergeCell ref="H56:I56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2025-08-11T23:47:23Z</dcterms:modified>
</cp:coreProperties>
</file>